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Výkaz výměr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Stavba!$A$1:$J$71</definedName>
    <definedName name="_xlnm.Print_Area" localSheetId="3">'Výkaz výměr Pol'!$A$1:$U$101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91" i="12"/>
  <c r="F39" i="1" s="1"/>
  <c r="Q8" i="12"/>
  <c r="G9"/>
  <c r="M9" s="1"/>
  <c r="M8" s="1"/>
  <c r="I9"/>
  <c r="I8" s="1"/>
  <c r="G50" i="1" s="1"/>
  <c r="K9" i="12"/>
  <c r="K8" s="1"/>
  <c r="H50" i="1" s="1"/>
  <c r="O9" i="12"/>
  <c r="O8" s="1"/>
  <c r="Q9"/>
  <c r="U9"/>
  <c r="U8" s="1"/>
  <c r="U10"/>
  <c r="G11"/>
  <c r="G10" s="1"/>
  <c r="I11"/>
  <c r="I10" s="1"/>
  <c r="G51" i="1" s="1"/>
  <c r="K11" i="12"/>
  <c r="K10" s="1"/>
  <c r="H51" i="1" s="1"/>
  <c r="O11" i="12"/>
  <c r="O10" s="1"/>
  <c r="Q11"/>
  <c r="Q10" s="1"/>
  <c r="U11"/>
  <c r="G13"/>
  <c r="M13" s="1"/>
  <c r="M12" s="1"/>
  <c r="I13"/>
  <c r="I12" s="1"/>
  <c r="G52" i="1" s="1"/>
  <c r="K13" i="12"/>
  <c r="O13"/>
  <c r="O12" s="1"/>
  <c r="Q13"/>
  <c r="Q12" s="1"/>
  <c r="U13"/>
  <c r="G14"/>
  <c r="I14"/>
  <c r="K14"/>
  <c r="M14"/>
  <c r="O14"/>
  <c r="Q14"/>
  <c r="U14"/>
  <c r="G16"/>
  <c r="M16" s="1"/>
  <c r="I16"/>
  <c r="I15" s="1"/>
  <c r="G53" i="1" s="1"/>
  <c r="K16" i="12"/>
  <c r="K15" s="1"/>
  <c r="H53" i="1" s="1"/>
  <c r="O16" i="12"/>
  <c r="O15" s="1"/>
  <c r="Q16"/>
  <c r="Q15" s="1"/>
  <c r="U16"/>
  <c r="U15" s="1"/>
  <c r="G17"/>
  <c r="G15" s="1"/>
  <c r="I17"/>
  <c r="K17"/>
  <c r="M17"/>
  <c r="O17"/>
  <c r="Q17"/>
  <c r="U17"/>
  <c r="G19"/>
  <c r="G18" s="1"/>
  <c r="I19"/>
  <c r="I18" s="1"/>
  <c r="G54" i="1" s="1"/>
  <c r="K19" i="12"/>
  <c r="O19"/>
  <c r="Q19"/>
  <c r="Q18" s="1"/>
  <c r="U19"/>
  <c r="G20"/>
  <c r="M20" s="1"/>
  <c r="I20"/>
  <c r="K20"/>
  <c r="K18" s="1"/>
  <c r="H54" i="1" s="1"/>
  <c r="O20" i="12"/>
  <c r="Q20"/>
  <c r="U20"/>
  <c r="G22"/>
  <c r="I22"/>
  <c r="I21" s="1"/>
  <c r="G55" i="1" s="1"/>
  <c r="K22" i="12"/>
  <c r="K21" s="1"/>
  <c r="H55" i="1" s="1"/>
  <c r="M22" i="12"/>
  <c r="O22"/>
  <c r="Q22"/>
  <c r="U22"/>
  <c r="U21" s="1"/>
  <c r="G23"/>
  <c r="G21" s="1"/>
  <c r="I23"/>
  <c r="K23"/>
  <c r="O23"/>
  <c r="O21" s="1"/>
  <c r="Q23"/>
  <c r="U23"/>
  <c r="G25"/>
  <c r="M25" s="1"/>
  <c r="I25"/>
  <c r="K25"/>
  <c r="O25"/>
  <c r="O24" s="1"/>
  <c r="Q25"/>
  <c r="U25"/>
  <c r="G26"/>
  <c r="M26" s="1"/>
  <c r="I26"/>
  <c r="I24" s="1"/>
  <c r="G56" i="1" s="1"/>
  <c r="K26" i="12"/>
  <c r="O26"/>
  <c r="Q26"/>
  <c r="Q24" s="1"/>
  <c r="U26"/>
  <c r="G28"/>
  <c r="G27" s="1"/>
  <c r="I28"/>
  <c r="K28"/>
  <c r="O28"/>
  <c r="O27" s="1"/>
  <c r="Q28"/>
  <c r="Q27" s="1"/>
  <c r="U28"/>
  <c r="G29"/>
  <c r="M29" s="1"/>
  <c r="I29"/>
  <c r="K29"/>
  <c r="K27" s="1"/>
  <c r="H57" i="1" s="1"/>
  <c r="O29" i="12"/>
  <c r="Q29"/>
  <c r="U29"/>
  <c r="U27" s="1"/>
  <c r="G30"/>
  <c r="I30"/>
  <c r="K30"/>
  <c r="M30"/>
  <c r="O30"/>
  <c r="Q30"/>
  <c r="U30"/>
  <c r="G32"/>
  <c r="M32" s="1"/>
  <c r="I32"/>
  <c r="K32"/>
  <c r="O32"/>
  <c r="Q32"/>
  <c r="U32"/>
  <c r="G33"/>
  <c r="M33" s="1"/>
  <c r="I33"/>
  <c r="K33"/>
  <c r="O33"/>
  <c r="Q33"/>
  <c r="U33"/>
  <c r="G34"/>
  <c r="I34"/>
  <c r="K34"/>
  <c r="M34"/>
  <c r="O34"/>
  <c r="Q34"/>
  <c r="U34"/>
  <c r="G35"/>
  <c r="G31" s="1"/>
  <c r="I35"/>
  <c r="K35"/>
  <c r="O35"/>
  <c r="Q35"/>
  <c r="U35"/>
  <c r="G36"/>
  <c r="I36"/>
  <c r="K36"/>
  <c r="M36"/>
  <c r="O36"/>
  <c r="Q36"/>
  <c r="U36"/>
  <c r="G38"/>
  <c r="I38"/>
  <c r="K38"/>
  <c r="M38"/>
  <c r="O38"/>
  <c r="Q38"/>
  <c r="U38"/>
  <c r="G39"/>
  <c r="G37" s="1"/>
  <c r="I39"/>
  <c r="K39"/>
  <c r="O39"/>
  <c r="Q39"/>
  <c r="U39"/>
  <c r="G40"/>
  <c r="I40"/>
  <c r="K40"/>
  <c r="M40"/>
  <c r="O40"/>
  <c r="Q40"/>
  <c r="U40"/>
  <c r="G41"/>
  <c r="M41" s="1"/>
  <c r="I41"/>
  <c r="K41"/>
  <c r="O41"/>
  <c r="Q41"/>
  <c r="U41"/>
  <c r="G42"/>
  <c r="M42" s="1"/>
  <c r="I42"/>
  <c r="K42"/>
  <c r="O42"/>
  <c r="Q42"/>
  <c r="U42"/>
  <c r="G43"/>
  <c r="M43" s="1"/>
  <c r="I43"/>
  <c r="K43"/>
  <c r="O43"/>
  <c r="Q43"/>
  <c r="U43"/>
  <c r="I44"/>
  <c r="G60" i="1" s="1"/>
  <c r="Q44" i="12"/>
  <c r="G45"/>
  <c r="M45" s="1"/>
  <c r="M44" s="1"/>
  <c r="I45"/>
  <c r="K45"/>
  <c r="K44" s="1"/>
  <c r="H60" i="1" s="1"/>
  <c r="O45" i="12"/>
  <c r="O44" s="1"/>
  <c r="Q45"/>
  <c r="U45"/>
  <c r="U44" s="1"/>
  <c r="G47"/>
  <c r="G46" s="1"/>
  <c r="I47"/>
  <c r="K47"/>
  <c r="O47"/>
  <c r="Q47"/>
  <c r="U47"/>
  <c r="G48"/>
  <c r="I48"/>
  <c r="K48"/>
  <c r="M48"/>
  <c r="O48"/>
  <c r="Q48"/>
  <c r="U48"/>
  <c r="G49"/>
  <c r="M49" s="1"/>
  <c r="I49"/>
  <c r="K49"/>
  <c r="O49"/>
  <c r="Q49"/>
  <c r="U49"/>
  <c r="G50"/>
  <c r="M50" s="1"/>
  <c r="I50"/>
  <c r="K50"/>
  <c r="O50"/>
  <c r="Q50"/>
  <c r="U50"/>
  <c r="G52"/>
  <c r="I52"/>
  <c r="K52"/>
  <c r="M52"/>
  <c r="O52"/>
  <c r="Q52"/>
  <c r="U52"/>
  <c r="G53"/>
  <c r="M53" s="1"/>
  <c r="I53"/>
  <c r="K53"/>
  <c r="O53"/>
  <c r="Q53"/>
  <c r="U53"/>
  <c r="G54"/>
  <c r="M54" s="1"/>
  <c r="I54"/>
  <c r="K54"/>
  <c r="O54"/>
  <c r="Q54"/>
  <c r="U54"/>
  <c r="G55"/>
  <c r="I55"/>
  <c r="K55"/>
  <c r="O55"/>
  <c r="Q55"/>
  <c r="U55"/>
  <c r="G56"/>
  <c r="M56" s="1"/>
  <c r="I56"/>
  <c r="K56"/>
  <c r="O56"/>
  <c r="Q56"/>
  <c r="U56"/>
  <c r="G58"/>
  <c r="M58" s="1"/>
  <c r="I58"/>
  <c r="K58"/>
  <c r="O58"/>
  <c r="Q58"/>
  <c r="U58"/>
  <c r="G59"/>
  <c r="I59"/>
  <c r="K59"/>
  <c r="O59"/>
  <c r="Q59"/>
  <c r="U59"/>
  <c r="G60"/>
  <c r="M60" s="1"/>
  <c r="I60"/>
  <c r="K60"/>
  <c r="O60"/>
  <c r="Q60"/>
  <c r="U60"/>
  <c r="G61"/>
  <c r="M61" s="1"/>
  <c r="I61"/>
  <c r="K61"/>
  <c r="O61"/>
  <c r="Q61"/>
  <c r="U61"/>
  <c r="G62"/>
  <c r="I62"/>
  <c r="K62"/>
  <c r="M62"/>
  <c r="O62"/>
  <c r="Q62"/>
  <c r="U62"/>
  <c r="G63"/>
  <c r="M63" s="1"/>
  <c r="I63"/>
  <c r="K63"/>
  <c r="O63"/>
  <c r="Q63"/>
  <c r="U63"/>
  <c r="G64"/>
  <c r="I64"/>
  <c r="K64"/>
  <c r="M64"/>
  <c r="O64"/>
  <c r="Q64"/>
  <c r="U64"/>
  <c r="G66"/>
  <c r="M66" s="1"/>
  <c r="I66"/>
  <c r="I65" s="1"/>
  <c r="G64" i="1" s="1"/>
  <c r="K66" i="12"/>
  <c r="K65" s="1"/>
  <c r="H64" i="1" s="1"/>
  <c r="O66" i="12"/>
  <c r="Q66"/>
  <c r="Q65" s="1"/>
  <c r="U66"/>
  <c r="U65" s="1"/>
  <c r="G67"/>
  <c r="G65" s="1"/>
  <c r="I67"/>
  <c r="K67"/>
  <c r="O67"/>
  <c r="O65" s="1"/>
  <c r="Q67"/>
  <c r="U67"/>
  <c r="I68"/>
  <c r="G65" i="1" s="1"/>
  <c r="G69" i="12"/>
  <c r="M69" s="1"/>
  <c r="I69"/>
  <c r="K69"/>
  <c r="K68" s="1"/>
  <c r="H65" i="1" s="1"/>
  <c r="O69" i="12"/>
  <c r="Q69"/>
  <c r="U69"/>
  <c r="G70"/>
  <c r="M70" s="1"/>
  <c r="I70"/>
  <c r="K70"/>
  <c r="O70"/>
  <c r="Q70"/>
  <c r="Q68" s="1"/>
  <c r="U70"/>
  <c r="O71"/>
  <c r="G72"/>
  <c r="G71" s="1"/>
  <c r="I72"/>
  <c r="K72"/>
  <c r="M72"/>
  <c r="O72"/>
  <c r="Q72"/>
  <c r="U72"/>
  <c r="G73"/>
  <c r="M73" s="1"/>
  <c r="I73"/>
  <c r="K73"/>
  <c r="O73"/>
  <c r="Q73"/>
  <c r="U73"/>
  <c r="G74"/>
  <c r="I74"/>
  <c r="K74"/>
  <c r="M74"/>
  <c r="O74"/>
  <c r="Q74"/>
  <c r="U74"/>
  <c r="G76"/>
  <c r="I76"/>
  <c r="K76"/>
  <c r="M76"/>
  <c r="O76"/>
  <c r="Q76"/>
  <c r="U76"/>
  <c r="G77"/>
  <c r="M77" s="1"/>
  <c r="I77"/>
  <c r="K77"/>
  <c r="O77"/>
  <c r="Q77"/>
  <c r="U77"/>
  <c r="G78"/>
  <c r="I78"/>
  <c r="K78"/>
  <c r="M78"/>
  <c r="O78"/>
  <c r="Q78"/>
  <c r="U78"/>
  <c r="G79"/>
  <c r="I79"/>
  <c r="K79"/>
  <c r="O79"/>
  <c r="O75" s="1"/>
  <c r="Q79"/>
  <c r="U79"/>
  <c r="G80"/>
  <c r="M80" s="1"/>
  <c r="I80"/>
  <c r="K80"/>
  <c r="O80"/>
  <c r="Q80"/>
  <c r="U80"/>
  <c r="G82"/>
  <c r="M82" s="1"/>
  <c r="I82"/>
  <c r="K82"/>
  <c r="K81" s="1"/>
  <c r="H68" i="1" s="1"/>
  <c r="O82" i="12"/>
  <c r="Q82"/>
  <c r="Q81" s="1"/>
  <c r="U82"/>
  <c r="U81" s="1"/>
  <c r="G83"/>
  <c r="M83" s="1"/>
  <c r="I83"/>
  <c r="K83"/>
  <c r="O83"/>
  <c r="Q83"/>
  <c r="U83"/>
  <c r="G85"/>
  <c r="M85" s="1"/>
  <c r="I85"/>
  <c r="I84" s="1"/>
  <c r="G69" i="1" s="1"/>
  <c r="E18" s="1"/>
  <c r="K85" i="12"/>
  <c r="K84" s="1"/>
  <c r="H69" i="1" s="1"/>
  <c r="G18" s="1"/>
  <c r="O85" i="12"/>
  <c r="Q85"/>
  <c r="Q84" s="1"/>
  <c r="U85"/>
  <c r="U84" s="1"/>
  <c r="G86"/>
  <c r="I86"/>
  <c r="K86"/>
  <c r="M86"/>
  <c r="O86"/>
  <c r="Q86"/>
  <c r="U86"/>
  <c r="G87"/>
  <c r="G88"/>
  <c r="I88"/>
  <c r="K88"/>
  <c r="M88"/>
  <c r="O88"/>
  <c r="Q88"/>
  <c r="U88"/>
  <c r="G89"/>
  <c r="M89" s="1"/>
  <c r="I89"/>
  <c r="K89"/>
  <c r="O89"/>
  <c r="O87" s="1"/>
  <c r="Q89"/>
  <c r="U89"/>
  <c r="I20" i="1"/>
  <c r="G20"/>
  <c r="E20"/>
  <c r="I19"/>
  <c r="I18"/>
  <c r="I17"/>
  <c r="I16"/>
  <c r="I71"/>
  <c r="AZ44"/>
  <c r="AZ43"/>
  <c r="G27"/>
  <c r="F40"/>
  <c r="G23" s="1"/>
  <c r="G40"/>
  <c r="G25" s="1"/>
  <c r="H40"/>
  <c r="I40"/>
  <c r="J39" s="1"/>
  <c r="J40"/>
  <c r="J28"/>
  <c r="J26"/>
  <c r="G38"/>
  <c r="F38"/>
  <c r="H32"/>
  <c r="J23"/>
  <c r="J24"/>
  <c r="J25"/>
  <c r="J27"/>
  <c r="E24"/>
  <c r="G24"/>
  <c r="E26"/>
  <c r="G26"/>
  <c r="K87" i="12" l="1"/>
  <c r="H70" i="1" s="1"/>
  <c r="G19" s="1"/>
  <c r="Q87" i="12"/>
  <c r="I87"/>
  <c r="G70" i="1" s="1"/>
  <c r="E19" s="1"/>
  <c r="M84" i="12"/>
  <c r="U68"/>
  <c r="K51"/>
  <c r="H62" i="1" s="1"/>
  <c r="Q51" i="12"/>
  <c r="I51"/>
  <c r="G62" i="1" s="1"/>
  <c r="Q46" i="12"/>
  <c r="I46"/>
  <c r="G61" i="1" s="1"/>
  <c r="O46" i="12"/>
  <c r="K37"/>
  <c r="H59" i="1" s="1"/>
  <c r="O37" i="12"/>
  <c r="O31"/>
  <c r="M28"/>
  <c r="K24"/>
  <c r="H56" i="1" s="1"/>
  <c r="Q21" i="12"/>
  <c r="U18"/>
  <c r="O18"/>
  <c r="M15"/>
  <c r="G12"/>
  <c r="U57"/>
  <c r="Q57"/>
  <c r="I57"/>
  <c r="G63" i="1" s="1"/>
  <c r="U31" i="12"/>
  <c r="I81"/>
  <c r="G68" i="1" s="1"/>
  <c r="G75" i="12"/>
  <c r="U75"/>
  <c r="U71"/>
  <c r="O68"/>
  <c r="K57"/>
  <c r="H63" i="1" s="1"/>
  <c r="O57" i="12"/>
  <c r="O51"/>
  <c r="U46"/>
  <c r="K31"/>
  <c r="H58" i="1" s="1"/>
  <c r="Q31" i="12"/>
  <c r="I31"/>
  <c r="G58" i="1" s="1"/>
  <c r="G71" s="1"/>
  <c r="I27" i="12"/>
  <c r="G57" i="1" s="1"/>
  <c r="M24" i="12"/>
  <c r="U12"/>
  <c r="K12"/>
  <c r="H52" i="1" s="1"/>
  <c r="AD91" i="12"/>
  <c r="G39" i="1" s="1"/>
  <c r="I39" s="1"/>
  <c r="U87" i="12"/>
  <c r="O84"/>
  <c r="O81"/>
  <c r="K75"/>
  <c r="H67" i="1" s="1"/>
  <c r="Q75" i="12"/>
  <c r="I75"/>
  <c r="G67" i="1" s="1"/>
  <c r="K71" i="12"/>
  <c r="H66" i="1" s="1"/>
  <c r="Q71" i="12"/>
  <c r="I71"/>
  <c r="G66" i="1" s="1"/>
  <c r="M68" i="12"/>
  <c r="G57"/>
  <c r="G51"/>
  <c r="U51"/>
  <c r="K46"/>
  <c r="H61" i="1" s="1"/>
  <c r="U37" i="12"/>
  <c r="Q37"/>
  <c r="I37"/>
  <c r="G59" i="1" s="1"/>
  <c r="U24" i="12"/>
  <c r="G8"/>
  <c r="G91" s="1"/>
  <c r="E17" i="1"/>
  <c r="G29"/>
  <c r="G28"/>
  <c r="M87" i="12"/>
  <c r="M81"/>
  <c r="M27"/>
  <c r="M71"/>
  <c r="G81"/>
  <c r="G84"/>
  <c r="M79"/>
  <c r="M75" s="1"/>
  <c r="G68"/>
  <c r="M67"/>
  <c r="M65" s="1"/>
  <c r="M59"/>
  <c r="M57" s="1"/>
  <c r="M55"/>
  <c r="M51" s="1"/>
  <c r="M47"/>
  <c r="M46" s="1"/>
  <c r="G44"/>
  <c r="M39"/>
  <c r="M37" s="1"/>
  <c r="M35"/>
  <c r="M31" s="1"/>
  <c r="G24"/>
  <c r="M23"/>
  <c r="M21" s="1"/>
  <c r="M19"/>
  <c r="M18" s="1"/>
  <c r="M11"/>
  <c r="M10" s="1"/>
  <c r="I21" i="1"/>
  <c r="H71" l="1"/>
  <c r="E16"/>
  <c r="E21" s="1"/>
  <c r="G16"/>
  <c r="G21" s="1"/>
  <c r="G17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<sst xmlns="http://schemas.openxmlformats.org/spreadsheetml/2006/main" count="513" uniqueCount="261">
  <si>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</si>
  <si>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</si>
  <si>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</si>
  <si>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</si>
  <si>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</si>
  <si>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</si>
  <si>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</si>
  <si>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</si>
  <si>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</si>
  <si>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</si>
  <si>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</si>
  <si>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</si>
  <si>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</si>
  <si>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</si>
  <si>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</si>
  <si>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</si>
  <si>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</si>
  <si>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</si>
  <si>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</si>
  <si>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</si>
  <si>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</si>
  <si>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</si>
  <si>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</si>
  <si>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</si>
  <si>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</si>
  <si>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</si>
  <si>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</si>
  <si>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</si>
  <si>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</si>
  <si>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</si>
  <si>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</si>
  <si>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</si>
  <si>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</si>
  <si>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</si>
  <si>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</si>
  <si>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</si>
  <si>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</si>
  <si>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</si>
  <si>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</si>
  <si>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</si>
  <si>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</si>
  <si>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</si>
  <si>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</si>
  <si>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Oselce</t>
  </si>
  <si>
    <t>Rozpočet:</t>
  </si>
  <si>
    <t>Misto</t>
  </si>
  <si>
    <t>Stavební úpravy - změna zdroje vytápění areálu SŠ a ZŠ Oselce</t>
  </si>
  <si>
    <t>Radek Knobloch</t>
  </si>
  <si>
    <t>Rozpočet</t>
  </si>
  <si>
    <t>Celkem za stavbu</t>
  </si>
  <si>
    <t>CZK</t>
  </si>
  <si>
    <t xml:space="preserve">Popis rozpočtu:  - </t>
  </si>
  <si>
    <t>Architektonicko stavební řešení vč. ZTI</t>
  </si>
  <si>
    <t>D.1.1.c_Revize 01</t>
  </si>
  <si>
    <t>Rekapitulace dílů</t>
  </si>
  <si>
    <t>Typ dílu</t>
  </si>
  <si>
    <t>1</t>
  </si>
  <si>
    <t>Komíny</t>
  </si>
  <si>
    <t>2</t>
  </si>
  <si>
    <t>Základy,zvláštní zakládání</t>
  </si>
  <si>
    <t>60</t>
  </si>
  <si>
    <t>Úpravy povrchů, omítky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</si>
  <si>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</si>
  <si>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</si>
  <si>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</si>
  <si>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</si>
  <si>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</si>
  <si>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</si>
  <si>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</si>
  <si>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</si>
  <si>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</si>
  <si>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</si>
  <si>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</si>
  <si>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</si>
  <si>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</si>
  <si>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</si>
  <si>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</si>
  <si>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</si>
  <si>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713</t>
  </si>
  <si>
    <t>Izolace tepelné</t>
  </si>
  <si>
    <t>721</t>
  </si>
  <si>
    <t>Vnitřní kanalizace</t>
  </si>
  <si>
    <t>722</t>
  </si>
  <si>
    <t>Vnitřní vodovod</t>
  </si>
  <si>
    <t>728</t>
  </si>
  <si>
    <t>Vzduchotechnika</t>
  </si>
  <si>
    <t>764</t>
  </si>
  <si>
    <t>Konstrukce klempířské</t>
  </si>
  <si>
    <t>766</t>
  </si>
  <si>
    <t>Konstrukce truhlářské</t>
  </si>
  <si>
    <t>767</t>
  </si>
  <si>
    <t>Konstrukce zámečnické</t>
  </si>
  <si>
    <t>784</t>
  </si>
  <si>
    <t>Malby</t>
  </si>
  <si>
    <t>M23</t>
  </si>
  <si>
    <t>Trouba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</si>
  <si>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</si>
  <si>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</si>
  <si>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</si>
  <si>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</si>
  <si>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</si>
  <si>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</si>
  <si>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</si>
  <si>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</si>
  <si>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</si>
  <si>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</si>
  <si>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</si>
  <si>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</si>
  <si>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</si>
  <si>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</si>
  <si>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</si>
  <si>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</si>
  <si>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</si>
  <si>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</si>
  <si>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</si>
  <si>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</si>
  <si>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</si>
  <si>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</si>
  <si>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</si>
  <si>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</si>
  <si>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</si>
  <si>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</si>
  <si>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</si>
  <si>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</si>
  <si>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</si>
  <si>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073881111R00</t>
  </si>
  <si>
    <t>Vyčištění vysokých komínů jakékoliv výšky</t>
  </si>
  <si>
    <t>m3</t>
  </si>
  <si>
    <t>POL1_0</t>
  </si>
  <si>
    <t>278382652R00</t>
  </si>
  <si>
    <t>Základy pod stroje do 25 m3, ŽB C 25/30, slož. 2</t>
  </si>
  <si>
    <t>602021151R00</t>
  </si>
  <si>
    <t>Štuk stěn sanační, ručně</t>
  </si>
  <si>
    <t>m2</t>
  </si>
  <si>
    <t>602021116RT1</t>
  </si>
  <si>
    <t>Omítka jádrová lehčená sanační, ručně, tloušťka vrstvy 30 mm</t>
  </si>
  <si>
    <t>612421311R00</t>
  </si>
  <si>
    <t>Oprava vápen.omítek stěn do 30 % pl. - hrubých</t>
  </si>
  <si>
    <t>612425931RT2</t>
  </si>
  <si>
    <t>Omítka vápenná vnitřního ostění - štuková, s použitím suché maltové směsi</t>
  </si>
  <si>
    <t>631312511R00</t>
  </si>
  <si>
    <t>Mazanina betonová tl. 5 - 8 cm C 12/15</t>
  </si>
  <si>
    <t>631313711R00</t>
  </si>
  <si>
    <t xml:space="preserve">Mazanina betonová tl. 8 - 12 cm C 25/30 </t>
  </si>
  <si>
    <t>553407074R</t>
  </si>
  <si>
    <t>Dveře ocel atyp 1000x2000, s tepel. izolací a větrací mřížkou</t>
  </si>
  <si>
    <t>kus</t>
  </si>
  <si>
    <t>POL3_0</t>
  </si>
  <si>
    <t>642942111RT8</t>
  </si>
  <si>
    <t>Osazení zárubní dveřních ocelových, pl. do 2,5 m2, včetně zárubně</t>
  </si>
  <si>
    <t>941955002R00</t>
  </si>
  <si>
    <t>Lešení lehké pomocné, výška podlahy do 1,9 m</t>
  </si>
  <si>
    <t>949942101R00</t>
  </si>
  <si>
    <t>Nájem za hydraulickou zvedací plošinu, H do 27 m</t>
  </si>
  <si>
    <t>h</t>
  </si>
  <si>
    <t>953941312R00</t>
  </si>
  <si>
    <t>Osazení hasicího přístroje na stěnu</t>
  </si>
  <si>
    <t>44984142R</t>
  </si>
  <si>
    <t>Přístroj hasicí 55B</t>
  </si>
  <si>
    <t>Přístroj hasicí 113B</t>
  </si>
  <si>
    <t>968072455R00</t>
  </si>
  <si>
    <t>Vybourání kovových dveřních zárubní pl. do 2 m2</t>
  </si>
  <si>
    <t>965042241RT3</t>
  </si>
  <si>
    <t>Bourání mazanin betonových tl. nad 10 cm, nad 4 m2, ručně tl. mazaniny nad 20 cm</t>
  </si>
  <si>
    <t>962032241R00</t>
  </si>
  <si>
    <t>Bourání zdiva z cihel pálených na MC</t>
  </si>
  <si>
    <t>967031734R00</t>
  </si>
  <si>
    <t>Přisekání plošné zdiva cihelného na MVC tl. 30 cm</t>
  </si>
  <si>
    <t>968072244R00</t>
  </si>
  <si>
    <t>Vybourání kovových rámů oken jednod. pl. 1 m2</t>
  </si>
  <si>
    <t>970031300R00</t>
  </si>
  <si>
    <t>Vrtání jádrové do zdiva cihelného do D 300 mm</t>
  </si>
  <si>
    <t>m</t>
  </si>
  <si>
    <t>970034300R00</t>
  </si>
  <si>
    <t>Příp. za jádr. vrt. vod. ve stěně cihel do D 300mm</t>
  </si>
  <si>
    <t>970031060R00</t>
  </si>
  <si>
    <t>Vrtání jádrové do zdiva cihelného do D 60 mm</t>
  </si>
  <si>
    <t>970031100R00</t>
  </si>
  <si>
    <t>Vrtání jádrové do zdiva cihelného do D 100 mm</t>
  </si>
  <si>
    <t>970036060R00</t>
  </si>
  <si>
    <t>Příp. jádr. vrt. stropu cihelného do D 60 mm</t>
  </si>
  <si>
    <t>970033060R00</t>
  </si>
  <si>
    <t>Příp. za jádr. vrt. ve H nad 1,5 m cihel do D 60mm</t>
  </si>
  <si>
    <t>998011001R00</t>
  </si>
  <si>
    <t>Přesun hmot pro budovy zděné výšky do 6 m</t>
  </si>
  <si>
    <t>t</t>
  </si>
  <si>
    <t>713582127RT2</t>
  </si>
  <si>
    <t>Revizní dvířka do masivních stěn,600x700 mm, požární odolnost EI 30</t>
  </si>
  <si>
    <t>713571111R00</t>
  </si>
  <si>
    <t>Požárně ochranná manžeta hl. 60 mm, EI 45, D 50 mm</t>
  </si>
  <si>
    <t>713571115RT2</t>
  </si>
  <si>
    <t>Požárně ochranná manžeta hl. 60mm, EI 45, D 110 mm</t>
  </si>
  <si>
    <t>713481111R00</t>
  </si>
  <si>
    <t>Izolace potrubí provazci a drátem 1vrstvá</t>
  </si>
  <si>
    <t>721 17-1</t>
  </si>
  <si>
    <t>Kondenzační sifon s vodní zápachovou, a mechanickou uzávěrkou DN 32</t>
  </si>
  <si>
    <t>28612120R</t>
  </si>
  <si>
    <t>Hadice PVC PN 21/501/93 d 12,5/17 mm</t>
  </si>
  <si>
    <t>721176102R00</t>
  </si>
  <si>
    <t>Potrubí HT připojovací D 40 x 1,8 mm</t>
  </si>
  <si>
    <t>721171803R00</t>
  </si>
  <si>
    <t>Demontáž potrubí z PVC do D 75 mm</t>
  </si>
  <si>
    <t>721290111R00</t>
  </si>
  <si>
    <t xml:space="preserve">Zkouška těsnosti kanalizace vodou </t>
  </si>
  <si>
    <t>722171213R00</t>
  </si>
  <si>
    <t>Potrubí z PEHD, D 32 x 3,0 mm</t>
  </si>
  <si>
    <t>722176114R00</t>
  </si>
  <si>
    <t>Montáž rozvodů z plastů polyfúz. svařováním D 32mm</t>
  </si>
  <si>
    <t>722179191R00</t>
  </si>
  <si>
    <t>Příplatek za malý rozsah do 20 m rozvodu</t>
  </si>
  <si>
    <t>soubor</t>
  </si>
  <si>
    <t>722182004RT1</t>
  </si>
  <si>
    <t>Montáž izol.skruží na potrubí přímé DN 40,sam.spoj, samolepicí spoj nebo rychlouzávěr</t>
  </si>
  <si>
    <t>722181211RU2</t>
  </si>
  <si>
    <t>Izolace návleková tl. stěny 6 mm, vnitřní průměr 35 mm</t>
  </si>
  <si>
    <t>722202414R00</t>
  </si>
  <si>
    <t>Kohout kulový nerozebíratelný PP-R D 32,  se šroubením na hadici</t>
  </si>
  <si>
    <t>722174211R00</t>
  </si>
  <si>
    <t>Montáž potr PVC D 16 mm, kondenzát</t>
  </si>
  <si>
    <t>728314113R00</t>
  </si>
  <si>
    <t>Montáž protidešť. žaluzie čtyřhranné do 0,45 m2</t>
  </si>
  <si>
    <t>728311</t>
  </si>
  <si>
    <t>Větrací žaluzie kovová 400 x 400 mm</t>
  </si>
  <si>
    <t>764211921R00</t>
  </si>
  <si>
    <t>Oprava krytiny hladké Cu 2 x 1 m, do 25 m2, do 45°</t>
  </si>
  <si>
    <t>61141144R</t>
  </si>
  <si>
    <t>Okno střešní - výlez atyp 70 x 90 cm</t>
  </si>
  <si>
    <t>766601114R00</t>
  </si>
  <si>
    <t>Montáž těsnění připoj. spáry, ostění, tmel+páska</t>
  </si>
  <si>
    <t>766624042R00</t>
  </si>
  <si>
    <t>Montáž střešních oken rozměr 78/98 - 118 cm</t>
  </si>
  <si>
    <t>28395202R</t>
  </si>
  <si>
    <t>Pěna polyuretanová pistol 750 ml</t>
  </si>
  <si>
    <t>767591230R00</t>
  </si>
  <si>
    <t>Montáž úhelníku</t>
  </si>
  <si>
    <t>767851103R00</t>
  </si>
  <si>
    <t>Montáž komínových lávek-kompletní lávka</t>
  </si>
  <si>
    <t>767851</t>
  </si>
  <si>
    <t>Systémová komínová lávka, barva</t>
  </si>
  <si>
    <t>13890101R</t>
  </si>
  <si>
    <t>Přirážka za pozinkování ocelových výrobků</t>
  </si>
  <si>
    <t>133301600000R</t>
  </si>
  <si>
    <t>Úhelník rovnoramenný L jakost S235  60x60x6 mm</t>
  </si>
  <si>
    <t>kg</t>
  </si>
  <si>
    <t>784191301R00</t>
  </si>
  <si>
    <t>Penetrace podkladu protiplísňová 1x</t>
  </si>
  <si>
    <t>784195222R00</t>
  </si>
  <si>
    <t>Malba, bílá barva, bez penetrace, 2 x</t>
  </si>
  <si>
    <t>230011120R00</t>
  </si>
  <si>
    <t>Montáž trubky ocelové 306 x 3</t>
  </si>
  <si>
    <t>230011</t>
  </si>
  <si>
    <t>Trouba ocel. 306 x 3mm</t>
  </si>
  <si>
    <t>004111010R</t>
  </si>
  <si>
    <t>Průzkumné práce - sondy</t>
  </si>
  <si>
    <t>Soubor</t>
  </si>
  <si>
    <t>004111020R</t>
  </si>
  <si>
    <t xml:space="preserve">Dopracování projektové dokumentace (statik) 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</si>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</sst>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8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vertical="top" shrinkToFit="1"/>
    </xf>
    <xf numFmtId="16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0" fillId="0" borderId="0" xfId="0" applyNumberFormat="1" applyAlignment="1">
      <alignment wrapText="1"/>
    </xf>
    <xf numFmtId="0" fontId="17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7" t="s">
        <v>38</v>
      </c>
    </row>
    <row r="2" spans="1:7" ht="57.75" customHeight="1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AZ74"/>
  <sheetViews>
    <sheetView showGridLines="0" topLeftCell="B1" zoomScaleNormal="100" zoomScaleSheetLayoutView="75" workbookViewId="0">
      <selection activeCell="A29" sqref="A29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2.44140625" customWidth="1"/>
  </cols>
  <sheetData>
    <row r="1" spans="1:15" ht="33.75" customHeight="1">
      <c r="A1" s="73" t="s">
        <v>36</v>
      </c>
      <c r="B1" s="235" t="s">
        <v>42</v>
      </c>
      <c r="C1" s="236"/>
      <c r="D1" s="236"/>
      <c r="E1" s="236"/>
      <c r="F1" s="236"/>
      <c r="G1" s="236"/>
      <c r="H1" s="236"/>
      <c r="I1" s="236"/>
      <c r="J1" s="237"/>
    </row>
    <row r="2" spans="1:15" ht="23.25" customHeight="1">
      <c r="A2" s="4"/>
      <c r="B2" s="81" t="s">
        <v>40</v>
      </c>
      <c r="C2" s="82"/>
      <c r="D2" s="220" t="s">
        <v>46</v>
      </c>
      <c r="E2" s="221"/>
      <c r="F2" s="221"/>
      <c r="G2" s="221"/>
      <c r="H2" s="221"/>
      <c r="I2" s="221"/>
      <c r="J2" s="222"/>
      <c r="O2" s="2"/>
    </row>
    <row r="3" spans="1:15" ht="23.25" customHeight="1">
      <c r="A3" s="4"/>
      <c r="B3" s="83" t="s">
        <v>45</v>
      </c>
      <c r="C3" s="84"/>
      <c r="D3" s="248" t="s">
        <v>43</v>
      </c>
      <c r="E3" s="249"/>
      <c r="F3" s="249"/>
      <c r="G3" s="249"/>
      <c r="H3" s="249"/>
      <c r="I3" s="249"/>
      <c r="J3" s="250"/>
    </row>
    <row r="4" spans="1:15" ht="23.25" hidden="1" customHeight="1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27" t="s">
        <v>47</v>
      </c>
      <c r="E11" s="227"/>
      <c r="F11" s="227"/>
      <c r="G11" s="227"/>
      <c r="H11" s="28" t="s">
        <v>33</v>
      </c>
      <c r="I11" s="94"/>
      <c r="J11" s="11"/>
    </row>
    <row r="12" spans="1:15" ht="15.75" customHeight="1">
      <c r="A12" s="4"/>
      <c r="B12" s="41"/>
      <c r="C12" s="26"/>
      <c r="D12" s="246"/>
      <c r="E12" s="246"/>
      <c r="F12" s="246"/>
      <c r="G12" s="246"/>
      <c r="H12" s="28" t="s">
        <v>34</v>
      </c>
      <c r="I12" s="94"/>
      <c r="J12" s="11"/>
    </row>
    <row r="13" spans="1:15" ht="15.75" customHeight="1">
      <c r="A13" s="4"/>
      <c r="B13" s="42"/>
      <c r="C13" s="93"/>
      <c r="D13" s="247"/>
      <c r="E13" s="247"/>
      <c r="F13" s="247"/>
      <c r="G13" s="247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26" t="s">
        <v>29</v>
      </c>
      <c r="F15" s="226"/>
      <c r="G15" s="244" t="s">
        <v>30</v>
      </c>
      <c r="H15" s="244"/>
      <c r="I15" s="244" t="s">
        <v>28</v>
      </c>
      <c r="J15" s="245"/>
    </row>
    <row r="16" spans="1:15" ht="23.25" customHeight="1">
      <c r="A16" s="145" t="s">
        <v>23</v>
      </c>
      <c r="B16" s="146" t="s">
        <v>23</v>
      </c>
      <c r="C16" s="58"/>
      <c r="D16" s="59"/>
      <c r="E16" s="223">
        <f>SUMIF(F50:F70,A16,G50:G70)+SUMIF(F50:F70,"PSU",G50:G70)</f>
        <v>0</v>
      </c>
      <c r="F16" s="224"/>
      <c r="G16" s="223">
        <f>SUMIF(F50:F70,A16,H50:H70)+SUMIF(F50:F70,"PSU",H50:H70)</f>
        <v>0</v>
      </c>
      <c r="H16" s="224"/>
      <c r="I16" s="223">
        <f>SUMIF(F50:F70,A16,I50:I70)+SUMIF(F50:F70,"PSU",I50:I70)</f>
        <v>0</v>
      </c>
      <c r="J16" s="225"/>
    </row>
    <row r="17" spans="1:10" ht="23.25" customHeight="1">
      <c r="A17" s="145" t="s">
        <v>24</v>
      </c>
      <c r="B17" s="146" t="s">
        <v>24</v>
      </c>
      <c r="C17" s="58"/>
      <c r="D17" s="59"/>
      <c r="E17" s="223">
        <f>SUMIF(F50:F70,A17,G50:G70)</f>
        <v>0</v>
      </c>
      <c r="F17" s="224"/>
      <c r="G17" s="223">
        <f>SUMIF(F50:F70,A17,H50:H70)</f>
        <v>0</v>
      </c>
      <c r="H17" s="224"/>
      <c r="I17" s="223">
        <f>SUMIF(F50:F70,A17,I50:I70)</f>
        <v>0</v>
      </c>
      <c r="J17" s="225"/>
    </row>
    <row r="18" spans="1:10" ht="23.25" customHeight="1">
      <c r="A18" s="145" t="s">
        <v>25</v>
      </c>
      <c r="B18" s="146" t="s">
        <v>25</v>
      </c>
      <c r="C18" s="58"/>
      <c r="D18" s="59"/>
      <c r="E18" s="223">
        <f>SUMIF(F50:F70,A18,G50:G70)</f>
        <v>0</v>
      </c>
      <c r="F18" s="224"/>
      <c r="G18" s="223">
        <f>SUMIF(F50:F70,A18,H50:H70)</f>
        <v>0</v>
      </c>
      <c r="H18" s="224"/>
      <c r="I18" s="223">
        <f>SUMIF(F50:F70,A18,I50:I70)</f>
        <v>0</v>
      </c>
      <c r="J18" s="225"/>
    </row>
    <row r="19" spans="1:10" ht="23.25" customHeight="1">
      <c r="A19" s="145" t="s">
        <v>96</v>
      </c>
      <c r="B19" s="146" t="s">
        <v>26</v>
      </c>
      <c r="C19" s="58"/>
      <c r="D19" s="59"/>
      <c r="E19" s="223">
        <f>SUMIF(F50:F70,A19,G50:G70)</f>
        <v>0</v>
      </c>
      <c r="F19" s="224"/>
      <c r="G19" s="223">
        <f>SUMIF(F50:F70,A19,H50:H70)</f>
        <v>0</v>
      </c>
      <c r="H19" s="224"/>
      <c r="I19" s="223">
        <f>SUMIF(F50:F70,A19,I50:I70)</f>
        <v>0</v>
      </c>
      <c r="J19" s="225"/>
    </row>
    <row r="20" spans="1:10" ht="23.25" customHeight="1">
      <c r="A20" s="145" t="s">
        <v>97</v>
      </c>
      <c r="B20" s="146" t="s">
        <v>27</v>
      </c>
      <c r="C20" s="58"/>
      <c r="D20" s="59"/>
      <c r="E20" s="223">
        <f>SUMIF(F50:F70,A20,G50:G70)</f>
        <v>0</v>
      </c>
      <c r="F20" s="224"/>
      <c r="G20" s="223">
        <f>SUMIF(F50:F70,A20,H50:H70)</f>
        <v>0</v>
      </c>
      <c r="H20" s="224"/>
      <c r="I20" s="223">
        <f>SUMIF(F50:F70,A20,I50:I70)</f>
        <v>0</v>
      </c>
      <c r="J20" s="225"/>
    </row>
    <row r="21" spans="1:10" ht="23.25" customHeight="1">
      <c r="A21" s="4"/>
      <c r="B21" s="74" t="s">
        <v>28</v>
      </c>
      <c r="C21" s="75"/>
      <c r="D21" s="76"/>
      <c r="E21" s="233">
        <f>SUM(E16:F20)</f>
        <v>0</v>
      </c>
      <c r="F21" s="242"/>
      <c r="G21" s="233">
        <f>SUM(G16:H20)</f>
        <v>0</v>
      </c>
      <c r="H21" s="242"/>
      <c r="I21" s="233">
        <f>SUM(I16:J20)</f>
        <v>0</v>
      </c>
      <c r="J21" s="234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31">
        <f>ZakladDPHSniVypocet</f>
        <v>0</v>
      </c>
      <c r="H23" s="232"/>
      <c r="I23" s="232"/>
      <c r="J23" s="62" t="str">
        <f t="shared" ref="J23:J28" si="0">Mena</f>
        <v>CZK</v>
      </c>
    </row>
    <row r="24" spans="1:10" ht="23.25" hidden="1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9">
        <f>I23*E23/100</f>
        <v>0</v>
      </c>
      <c r="H24" s="230"/>
      <c r="I24" s="230"/>
      <c r="J24" s="62" t="str">
        <f t="shared" si="0"/>
        <v>CZK</v>
      </c>
    </row>
    <row r="25" spans="1:10" ht="23.25" customHeight="1" thickBot="1">
      <c r="A25" s="4"/>
      <c r="B25" s="57" t="s">
        <v>13</v>
      </c>
      <c r="C25" s="58"/>
      <c r="D25" s="59"/>
      <c r="E25" s="60">
        <v>21</v>
      </c>
      <c r="F25" s="61" t="s">
        <v>0</v>
      </c>
      <c r="G25" s="231">
        <f>ZakladDPHZaklVypocet</f>
        <v>0</v>
      </c>
      <c r="H25" s="232"/>
      <c r="I25" s="232"/>
      <c r="J25" s="62" t="str">
        <f t="shared" si="0"/>
        <v>CZK</v>
      </c>
    </row>
    <row r="26" spans="1:10" ht="23.25" hidden="1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8">
        <f>I25*E25/100</f>
        <v>0</v>
      </c>
      <c r="H26" s="239"/>
      <c r="I26" s="239"/>
      <c r="J26" s="56" t="str">
        <f t="shared" si="0"/>
        <v>CZK</v>
      </c>
    </row>
    <row r="27" spans="1:10" ht="23.25" hidden="1" customHeight="1" thickBot="1">
      <c r="A27" s="4"/>
      <c r="B27" s="48" t="s">
        <v>4</v>
      </c>
      <c r="C27" s="20"/>
      <c r="D27" s="23"/>
      <c r="E27" s="20"/>
      <c r="F27" s="21"/>
      <c r="G27" s="240">
        <f>0</f>
        <v>0</v>
      </c>
      <c r="H27" s="240"/>
      <c r="I27" s="240"/>
      <c r="J27" s="63" t="str">
        <f t="shared" si="0"/>
        <v>CZK</v>
      </c>
    </row>
    <row r="28" spans="1:10" ht="27.75" customHeight="1" thickBot="1">
      <c r="A28" s="4"/>
      <c r="B28" s="116" t="s">
        <v>22</v>
      </c>
      <c r="C28" s="117"/>
      <c r="D28" s="117"/>
      <c r="E28" s="118"/>
      <c r="F28" s="119"/>
      <c r="G28" s="243">
        <f>ZakladDPHSniVypocet+ZakladDPHZaklVypocet</f>
        <v>0</v>
      </c>
      <c r="H28" s="243"/>
      <c r="I28" s="243"/>
      <c r="J28" s="120" t="str">
        <f t="shared" si="0"/>
        <v>CZK</v>
      </c>
    </row>
    <row r="29" spans="1:10" ht="27.75" hidden="1" customHeight="1" thickBot="1">
      <c r="A29" s="4"/>
      <c r="B29" s="116" t="s">
        <v>35</v>
      </c>
      <c r="C29" s="121"/>
      <c r="D29" s="121"/>
      <c r="E29" s="121"/>
      <c r="F29" s="121"/>
      <c r="G29" s="241">
        <f>ZakladDPHSni+DPHSni+ZakladDPHZakl+DPHZakl+Zaokrouhleni</f>
        <v>0</v>
      </c>
      <c r="H29" s="241"/>
      <c r="I29" s="241"/>
      <c r="J29" s="122" t="s">
        <v>50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43485</v>
      </c>
      <c r="I32" s="39"/>
      <c r="J32" s="12"/>
    </row>
    <row r="33" spans="1:52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>
      <c r="A35" s="4"/>
      <c r="B35" s="4"/>
      <c r="C35" s="5"/>
      <c r="D35" s="228" t="s">
        <v>2</v>
      </c>
      <c r="E35" s="228"/>
      <c r="F35" s="5"/>
      <c r="G35" s="45"/>
      <c r="H35" s="13" t="s">
        <v>3</v>
      </c>
      <c r="I35" s="45"/>
      <c r="J35" s="12"/>
    </row>
    <row r="36" spans="1:52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8" t="s">
        <v>1</v>
      </c>
      <c r="J38" s="102" t="s">
        <v>0</v>
      </c>
    </row>
    <row r="39" spans="1:52" ht="25.5" hidden="1" customHeight="1">
      <c r="A39" s="97">
        <v>0</v>
      </c>
      <c r="B39" s="103" t="s">
        <v>48</v>
      </c>
      <c r="C39" s="211" t="s">
        <v>46</v>
      </c>
      <c r="D39" s="212"/>
      <c r="E39" s="212"/>
      <c r="F39" s="109">
        <f>'Výkaz výměr Pol'!AC91</f>
        <v>0</v>
      </c>
      <c r="G39" s="110">
        <f>'Výkaz výměr Pol'!AD91</f>
        <v>0</v>
      </c>
      <c r="H39" s="111"/>
      <c r="I39" s="112">
        <f>F39+G39+H39</f>
        <v>0</v>
      </c>
      <c r="J39" s="104" t="str">
        <f>IF(CenaCelkemVypocet=0,"",I39/CenaCelkemVypocet*100)</f>
        <v/>
      </c>
    </row>
    <row r="40" spans="1:52" ht="25.5" hidden="1" customHeight="1">
      <c r="A40" s="97"/>
      <c r="B40" s="213" t="s">
        <v>49</v>
      </c>
      <c r="C40" s="214"/>
      <c r="D40" s="214"/>
      <c r="E40" s="214"/>
      <c r="F40" s="113">
        <f>SUMIF(A39:A39,"=1",F39:F39)</f>
        <v>0</v>
      </c>
      <c r="G40" s="114">
        <f>SUMIF(A39:A39,"=1",G39:G39)</f>
        <v>0</v>
      </c>
      <c r="H40" s="114">
        <f>SUMIF(A39:A39,"=1",H39:H39)</f>
        <v>0</v>
      </c>
      <c r="I40" s="115">
        <f>SUMIF(A39:A39,"=1",I39:I39)</f>
        <v>0</v>
      </c>
      <c r="J40" s="98">
        <f>SUMIF(A39:A39,"=1",J39:J39)</f>
        <v>0</v>
      </c>
    </row>
    <row r="42" spans="1:52">
      <c r="B42" t="s">
        <v>51</v>
      </c>
    </row>
    <row r="43" spans="1:52">
      <c r="B43" s="215" t="s">
        <v>52</v>
      </c>
      <c r="C43" s="215"/>
      <c r="D43" s="215"/>
      <c r="E43" s="215"/>
      <c r="F43" s="215"/>
      <c r="G43" s="215"/>
      <c r="H43" s="215"/>
      <c r="I43" s="215"/>
      <c r="J43" s="215"/>
      <c r="AZ43" s="123" t="str">
        <f>B43</f>
        <v>Architektonicko stavební řešení vč. ZTI</v>
      </c>
    </row>
    <row r="44" spans="1:52">
      <c r="B44" s="215" t="s">
        <v>53</v>
      </c>
      <c r="C44" s="215"/>
      <c r="D44" s="215"/>
      <c r="E44" s="215"/>
      <c r="F44" s="215"/>
      <c r="G44" s="215"/>
      <c r="H44" s="215"/>
      <c r="I44" s="215"/>
      <c r="J44" s="215"/>
      <c r="AZ44" s="123" t="str">
        <f>B44</f>
        <v>D.1.1.c_Revize 01</v>
      </c>
    </row>
    <row r="47" spans="1:52" ht="15.6">
      <c r="B47" s="124" t="s">
        <v>54</v>
      </c>
    </row>
    <row r="49" spans="1:10" ht="25.5" customHeight="1">
      <c r="A49" s="125"/>
      <c r="B49" s="129" t="s">
        <v>16</v>
      </c>
      <c r="C49" s="129" t="s">
        <v>5</v>
      </c>
      <c r="D49" s="130"/>
      <c r="E49" s="130"/>
      <c r="F49" s="133" t="s">
        <v>55</v>
      </c>
      <c r="G49" s="133" t="s">
        <v>29</v>
      </c>
      <c r="H49" s="133" t="s">
        <v>30</v>
      </c>
      <c r="I49" s="216" t="s">
        <v>28</v>
      </c>
      <c r="J49" s="216"/>
    </row>
    <row r="50" spans="1:10" ht="25.5" customHeight="1">
      <c r="A50" s="126"/>
      <c r="B50" s="134" t="s">
        <v>56</v>
      </c>
      <c r="C50" s="218" t="s">
        <v>57</v>
      </c>
      <c r="D50" s="219"/>
      <c r="E50" s="219"/>
      <c r="F50" s="136" t="s">
        <v>23</v>
      </c>
      <c r="G50" s="137">
        <f>'Výkaz výměr Pol'!I8</f>
        <v>0</v>
      </c>
      <c r="H50" s="137">
        <f>'Výkaz výměr Pol'!K8</f>
        <v>0</v>
      </c>
      <c r="I50" s="217"/>
      <c r="J50" s="217"/>
    </row>
    <row r="51" spans="1:10" ht="25.5" customHeight="1">
      <c r="A51" s="126"/>
      <c r="B51" s="128" t="s">
        <v>58</v>
      </c>
      <c r="C51" s="205" t="s">
        <v>59</v>
      </c>
      <c r="D51" s="206"/>
      <c r="E51" s="206"/>
      <c r="F51" s="138" t="s">
        <v>23</v>
      </c>
      <c r="G51" s="139">
        <f>'Výkaz výměr Pol'!I10</f>
        <v>0</v>
      </c>
      <c r="H51" s="139">
        <f>'Výkaz výměr Pol'!K10</f>
        <v>0</v>
      </c>
      <c r="I51" s="204"/>
      <c r="J51" s="204"/>
    </row>
    <row r="52" spans="1:10" ht="25.5" customHeight="1">
      <c r="A52" s="126"/>
      <c r="B52" s="128" t="s">
        <v>60</v>
      </c>
      <c r="C52" s="205" t="s">
        <v>61</v>
      </c>
      <c r="D52" s="206"/>
      <c r="E52" s="206"/>
      <c r="F52" s="138" t="s">
        <v>23</v>
      </c>
      <c r="G52" s="139">
        <f>'Výkaz výměr Pol'!I12</f>
        <v>0</v>
      </c>
      <c r="H52" s="139">
        <f>'Výkaz výměr Pol'!K12</f>
        <v>0</v>
      </c>
      <c r="I52" s="204"/>
      <c r="J52" s="204"/>
    </row>
    <row r="53" spans="1:10" ht="25.5" customHeight="1">
      <c r="A53" s="126"/>
      <c r="B53" s="128" t="s">
        <v>62</v>
      </c>
      <c r="C53" s="205" t="s">
        <v>63</v>
      </c>
      <c r="D53" s="206"/>
      <c r="E53" s="206"/>
      <c r="F53" s="138" t="s">
        <v>23</v>
      </c>
      <c r="G53" s="139">
        <f>'Výkaz výměr Pol'!I15</f>
        <v>0</v>
      </c>
      <c r="H53" s="139">
        <f>'Výkaz výměr Pol'!K15</f>
        <v>0</v>
      </c>
      <c r="I53" s="204"/>
      <c r="J53" s="204"/>
    </row>
    <row r="54" spans="1:10" ht="25.5" customHeight="1">
      <c r="A54" s="126"/>
      <c r="B54" s="128" t="s">
        <v>64</v>
      </c>
      <c r="C54" s="205" t="s">
        <v>65</v>
      </c>
      <c r="D54" s="206"/>
      <c r="E54" s="206"/>
      <c r="F54" s="138" t="s">
        <v>23</v>
      </c>
      <c r="G54" s="139">
        <f>'Výkaz výměr Pol'!I18</f>
        <v>0</v>
      </c>
      <c r="H54" s="139">
        <f>'Výkaz výměr Pol'!K18</f>
        <v>0</v>
      </c>
      <c r="I54" s="204"/>
      <c r="J54" s="204"/>
    </row>
    <row r="55" spans="1:10" ht="25.5" customHeight="1">
      <c r="A55" s="126"/>
      <c r="B55" s="128" t="s">
        <v>66</v>
      </c>
      <c r="C55" s="205" t="s">
        <v>67</v>
      </c>
      <c r="D55" s="206"/>
      <c r="E55" s="206"/>
      <c r="F55" s="138" t="s">
        <v>23</v>
      </c>
      <c r="G55" s="139">
        <f>'Výkaz výměr Pol'!I21</f>
        <v>0</v>
      </c>
      <c r="H55" s="139">
        <f>'Výkaz výměr Pol'!K21</f>
        <v>0</v>
      </c>
      <c r="I55" s="204"/>
      <c r="J55" s="204"/>
    </row>
    <row r="56" spans="1:10" ht="25.5" customHeight="1">
      <c r="A56" s="126"/>
      <c r="B56" s="128" t="s">
        <v>68</v>
      </c>
      <c r="C56" s="205" t="s">
        <v>69</v>
      </c>
      <c r="D56" s="206"/>
      <c r="E56" s="206"/>
      <c r="F56" s="138" t="s">
        <v>23</v>
      </c>
      <c r="G56" s="139">
        <f>'Výkaz výměr Pol'!I24</f>
        <v>0</v>
      </c>
      <c r="H56" s="139">
        <f>'Výkaz výměr Pol'!K24</f>
        <v>0</v>
      </c>
      <c r="I56" s="204"/>
      <c r="J56" s="204"/>
    </row>
    <row r="57" spans="1:10" ht="25.5" customHeight="1">
      <c r="A57" s="126"/>
      <c r="B57" s="128" t="s">
        <v>70</v>
      </c>
      <c r="C57" s="205" t="s">
        <v>71</v>
      </c>
      <c r="D57" s="206"/>
      <c r="E57" s="206"/>
      <c r="F57" s="138" t="s">
        <v>23</v>
      </c>
      <c r="G57" s="139">
        <f>'Výkaz výměr Pol'!I27</f>
        <v>0</v>
      </c>
      <c r="H57" s="139">
        <f>'Výkaz výměr Pol'!K27</f>
        <v>0</v>
      </c>
      <c r="I57" s="204"/>
      <c r="J57" s="204"/>
    </row>
    <row r="58" spans="1:10" ht="25.5" customHeight="1">
      <c r="A58" s="126"/>
      <c r="B58" s="128" t="s">
        <v>72</v>
      </c>
      <c r="C58" s="205" t="s">
        <v>73</v>
      </c>
      <c r="D58" s="206"/>
      <c r="E58" s="206"/>
      <c r="F58" s="138" t="s">
        <v>23</v>
      </c>
      <c r="G58" s="139">
        <f>'Výkaz výměr Pol'!I31</f>
        <v>0</v>
      </c>
      <c r="H58" s="139">
        <f>'Výkaz výměr Pol'!K31</f>
        <v>0</v>
      </c>
      <c r="I58" s="204"/>
      <c r="J58" s="204"/>
    </row>
    <row r="59" spans="1:10" ht="25.5" customHeight="1">
      <c r="A59" s="126"/>
      <c r="B59" s="128" t="s">
        <v>74</v>
      </c>
      <c r="C59" s="205" t="s">
        <v>75</v>
      </c>
      <c r="D59" s="206"/>
      <c r="E59" s="206"/>
      <c r="F59" s="138" t="s">
        <v>23</v>
      </c>
      <c r="G59" s="139">
        <f>'Výkaz výměr Pol'!I37</f>
        <v>0</v>
      </c>
      <c r="H59" s="139">
        <f>'Výkaz výměr Pol'!K37</f>
        <v>0</v>
      </c>
      <c r="I59" s="204"/>
      <c r="J59" s="204"/>
    </row>
    <row r="60" spans="1:10" ht="25.5" customHeight="1">
      <c r="A60" s="126"/>
      <c r="B60" s="128" t="s">
        <v>76</v>
      </c>
      <c r="C60" s="205" t="s">
        <v>77</v>
      </c>
      <c r="D60" s="206"/>
      <c r="E60" s="206"/>
      <c r="F60" s="138" t="s">
        <v>23</v>
      </c>
      <c r="G60" s="139">
        <f>'Výkaz výměr Pol'!I44</f>
        <v>0</v>
      </c>
      <c r="H60" s="139">
        <f>'Výkaz výměr Pol'!K44</f>
        <v>0</v>
      </c>
      <c r="I60" s="204"/>
      <c r="J60" s="204"/>
    </row>
    <row r="61" spans="1:10" ht="25.5" customHeight="1">
      <c r="A61" s="126"/>
      <c r="B61" s="128" t="s">
        <v>78</v>
      </c>
      <c r="C61" s="205" t="s">
        <v>79</v>
      </c>
      <c r="D61" s="206"/>
      <c r="E61" s="206"/>
      <c r="F61" s="138" t="s">
        <v>24</v>
      </c>
      <c r="G61" s="139">
        <f>'Výkaz výměr Pol'!I46</f>
        <v>0</v>
      </c>
      <c r="H61" s="139">
        <f>'Výkaz výměr Pol'!K46</f>
        <v>0</v>
      </c>
      <c r="I61" s="204"/>
      <c r="J61" s="204"/>
    </row>
    <row r="62" spans="1:10" ht="25.5" customHeight="1">
      <c r="A62" s="126"/>
      <c r="B62" s="128" t="s">
        <v>80</v>
      </c>
      <c r="C62" s="205" t="s">
        <v>81</v>
      </c>
      <c r="D62" s="206"/>
      <c r="E62" s="206"/>
      <c r="F62" s="138" t="s">
        <v>24</v>
      </c>
      <c r="G62" s="139">
        <f>'Výkaz výměr Pol'!I51</f>
        <v>0</v>
      </c>
      <c r="H62" s="139">
        <f>'Výkaz výměr Pol'!K51</f>
        <v>0</v>
      </c>
      <c r="I62" s="204"/>
      <c r="J62" s="204"/>
    </row>
    <row r="63" spans="1:10" ht="25.5" customHeight="1">
      <c r="A63" s="126"/>
      <c r="B63" s="128" t="s">
        <v>82</v>
      </c>
      <c r="C63" s="205" t="s">
        <v>83</v>
      </c>
      <c r="D63" s="206"/>
      <c r="E63" s="206"/>
      <c r="F63" s="138" t="s">
        <v>24</v>
      </c>
      <c r="G63" s="139">
        <f>'Výkaz výměr Pol'!I57</f>
        <v>0</v>
      </c>
      <c r="H63" s="139">
        <f>'Výkaz výměr Pol'!K57</f>
        <v>0</v>
      </c>
      <c r="I63" s="204"/>
      <c r="J63" s="204"/>
    </row>
    <row r="64" spans="1:10" ht="25.5" customHeight="1">
      <c r="A64" s="126"/>
      <c r="B64" s="128" t="s">
        <v>84</v>
      </c>
      <c r="C64" s="205" t="s">
        <v>85</v>
      </c>
      <c r="D64" s="206"/>
      <c r="E64" s="206"/>
      <c r="F64" s="138" t="s">
        <v>24</v>
      </c>
      <c r="G64" s="139">
        <f>'Výkaz výměr Pol'!I65</f>
        <v>0</v>
      </c>
      <c r="H64" s="139">
        <f>'Výkaz výměr Pol'!K65</f>
        <v>0</v>
      </c>
      <c r="I64" s="204"/>
      <c r="J64" s="204"/>
    </row>
    <row r="65" spans="1:10" ht="25.5" customHeight="1">
      <c r="A65" s="126"/>
      <c r="B65" s="128" t="s">
        <v>86</v>
      </c>
      <c r="C65" s="205" t="s">
        <v>87</v>
      </c>
      <c r="D65" s="206"/>
      <c r="E65" s="206"/>
      <c r="F65" s="138" t="s">
        <v>24</v>
      </c>
      <c r="G65" s="139">
        <f>'Výkaz výměr Pol'!I68</f>
        <v>0</v>
      </c>
      <c r="H65" s="139">
        <f>'Výkaz výměr Pol'!K68</f>
        <v>0</v>
      </c>
      <c r="I65" s="204"/>
      <c r="J65" s="204"/>
    </row>
    <row r="66" spans="1:10" ht="25.5" customHeight="1">
      <c r="A66" s="126"/>
      <c r="B66" s="128" t="s">
        <v>88</v>
      </c>
      <c r="C66" s="205" t="s">
        <v>89</v>
      </c>
      <c r="D66" s="206"/>
      <c r="E66" s="206"/>
      <c r="F66" s="138" t="s">
        <v>24</v>
      </c>
      <c r="G66" s="139">
        <f>'Výkaz výměr Pol'!I71</f>
        <v>0</v>
      </c>
      <c r="H66" s="139">
        <f>'Výkaz výměr Pol'!K71</f>
        <v>0</v>
      </c>
      <c r="I66" s="204"/>
      <c r="J66" s="204"/>
    </row>
    <row r="67" spans="1:10" ht="25.5" customHeight="1">
      <c r="A67" s="126"/>
      <c r="B67" s="128" t="s">
        <v>90</v>
      </c>
      <c r="C67" s="205" t="s">
        <v>91</v>
      </c>
      <c r="D67" s="206"/>
      <c r="E67" s="206"/>
      <c r="F67" s="138" t="s">
        <v>24</v>
      </c>
      <c r="G67" s="139">
        <f>'Výkaz výměr Pol'!I75</f>
        <v>0</v>
      </c>
      <c r="H67" s="139">
        <f>'Výkaz výměr Pol'!K75</f>
        <v>0</v>
      </c>
      <c r="I67" s="204"/>
      <c r="J67" s="204"/>
    </row>
    <row r="68" spans="1:10" ht="25.5" customHeight="1">
      <c r="A68" s="126"/>
      <c r="B68" s="128" t="s">
        <v>92</v>
      </c>
      <c r="C68" s="205" t="s">
        <v>93</v>
      </c>
      <c r="D68" s="206"/>
      <c r="E68" s="206"/>
      <c r="F68" s="138" t="s">
        <v>24</v>
      </c>
      <c r="G68" s="139">
        <f>'Výkaz výměr Pol'!I81</f>
        <v>0</v>
      </c>
      <c r="H68" s="139">
        <f>'Výkaz výměr Pol'!K81</f>
        <v>0</v>
      </c>
      <c r="I68" s="204"/>
      <c r="J68" s="204"/>
    </row>
    <row r="69" spans="1:10" ht="25.5" customHeight="1">
      <c r="A69" s="126"/>
      <c r="B69" s="128" t="s">
        <v>94</v>
      </c>
      <c r="C69" s="205" t="s">
        <v>95</v>
      </c>
      <c r="D69" s="206"/>
      <c r="E69" s="206"/>
      <c r="F69" s="138" t="s">
        <v>25</v>
      </c>
      <c r="G69" s="139">
        <f>'Výkaz výměr Pol'!I84</f>
        <v>0</v>
      </c>
      <c r="H69" s="139">
        <f>'Výkaz výměr Pol'!K84</f>
        <v>0</v>
      </c>
      <c r="I69" s="204"/>
      <c r="J69" s="204"/>
    </row>
    <row r="70" spans="1:10" ht="25.5" customHeight="1">
      <c r="A70" s="126"/>
      <c r="B70" s="135" t="s">
        <v>96</v>
      </c>
      <c r="C70" s="208" t="s">
        <v>26</v>
      </c>
      <c r="D70" s="209"/>
      <c r="E70" s="209"/>
      <c r="F70" s="140" t="s">
        <v>96</v>
      </c>
      <c r="G70" s="141">
        <f>'Výkaz výměr Pol'!I87</f>
        <v>0</v>
      </c>
      <c r="H70" s="141">
        <f>'Výkaz výměr Pol'!K87</f>
        <v>0</v>
      </c>
      <c r="I70" s="207"/>
      <c r="J70" s="207"/>
    </row>
    <row r="71" spans="1:10" ht="25.5" customHeight="1">
      <c r="A71" s="127"/>
      <c r="B71" s="131" t="s">
        <v>1</v>
      </c>
      <c r="C71" s="131"/>
      <c r="D71" s="132"/>
      <c r="E71" s="132"/>
      <c r="F71" s="142"/>
      <c r="G71" s="143">
        <f>SUM(G50:G70)</f>
        <v>0</v>
      </c>
      <c r="H71" s="143">
        <f>SUM(H50:H70)</f>
        <v>0</v>
      </c>
      <c r="I71" s="210">
        <f>SUM(I50:I70)</f>
        <v>0</v>
      </c>
      <c r="J71" s="210"/>
    </row>
    <row r="72" spans="1:10">
      <c r="F72" s="144"/>
      <c r="G72" s="96"/>
      <c r="H72" s="144"/>
      <c r="I72" s="96"/>
      <c r="J72" s="96"/>
    </row>
    <row r="73" spans="1:10">
      <c r="F73" s="144"/>
      <c r="G73" s="96"/>
      <c r="H73" s="144"/>
      <c r="I73" s="96"/>
      <c r="J73" s="96"/>
    </row>
    <row r="74" spans="1:10">
      <c r="F74" s="144"/>
      <c r="G74" s="96"/>
      <c r="H74" s="144"/>
      <c r="I74" s="96"/>
      <c r="J74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3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50:J50"/>
    <mergeCell ref="C50:E5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B43:J43"/>
    <mergeCell ref="B44:J44"/>
    <mergeCell ref="I49:J49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67:J67"/>
    <mergeCell ref="C67:E67"/>
    <mergeCell ref="I68:J68"/>
    <mergeCell ref="C68:E68"/>
    <mergeCell ref="I69:J69"/>
    <mergeCell ref="C69:E69"/>
    <mergeCell ref="I70:J70"/>
    <mergeCell ref="C70:E70"/>
    <mergeCell ref="I71:J7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51" t="s">
        <v>6</v>
      </c>
      <c r="B1" s="251"/>
      <c r="C1" s="252"/>
      <c r="D1" s="251"/>
      <c r="E1" s="251"/>
      <c r="F1" s="251"/>
      <c r="G1" s="251"/>
    </row>
    <row r="2" spans="1:7" ht="24.9" customHeight="1">
      <c r="A2" s="79" t="s">
        <v>41</v>
      </c>
      <c r="B2" s="78"/>
      <c r="C2" s="253"/>
      <c r="D2" s="253"/>
      <c r="E2" s="253"/>
      <c r="F2" s="253"/>
      <c r="G2" s="254"/>
    </row>
    <row r="3" spans="1:7" ht="24.9" hidden="1" customHeight="1">
      <c r="A3" s="79" t="s">
        <v>7</v>
      </c>
      <c r="B3" s="78"/>
      <c r="C3" s="253"/>
      <c r="D3" s="253"/>
      <c r="E3" s="253"/>
      <c r="F3" s="253"/>
      <c r="G3" s="254"/>
    </row>
    <row r="4" spans="1:7" ht="24.9" hidden="1" customHeight="1">
      <c r="A4" s="79" t="s">
        <v>8</v>
      </c>
      <c r="B4" s="78"/>
      <c r="C4" s="253"/>
      <c r="D4" s="253"/>
      <c r="E4" s="253"/>
      <c r="F4" s="253"/>
      <c r="G4" s="25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01"/>
  <sheetViews>
    <sheetView tabSelected="1" workbookViewId="0">
      <selection activeCell="I99" sqref="I99"/>
    </sheetView>
  </sheetViews>
  <sheetFormatPr defaultRowHeight="13.2" outlineLevelRow="1"/>
  <cols>
    <col min="1" max="1" width="4.33203125" customWidth="1"/>
    <col min="2" max="2" width="14.44140625" style="95" customWidth="1"/>
    <col min="3" max="3" width="38.33203125" style="95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12" max="21" width="0" hidden="1" customWidth="1"/>
    <col min="29" max="39" width="0" hidden="1" customWidth="1"/>
  </cols>
  <sheetData>
    <row r="1" spans="1:60" ht="15.75" customHeight="1">
      <c r="A1" s="255" t="s">
        <v>6</v>
      </c>
      <c r="B1" s="255"/>
      <c r="C1" s="255"/>
      <c r="D1" s="255"/>
      <c r="E1" s="255"/>
      <c r="F1" s="255"/>
      <c r="G1" s="255"/>
      <c r="AE1" t="s">
        <v>99</v>
      </c>
    </row>
    <row r="2" spans="1:60" ht="25.05" customHeight="1">
      <c r="A2" s="149" t="s">
        <v>98</v>
      </c>
      <c r="B2" s="147"/>
      <c r="C2" s="256" t="s">
        <v>46</v>
      </c>
      <c r="D2" s="257"/>
      <c r="E2" s="257"/>
      <c r="F2" s="257"/>
      <c r="G2" s="258"/>
      <c r="AE2" t="s">
        <v>100</v>
      </c>
    </row>
    <row r="3" spans="1:60" ht="25.05" customHeight="1">
      <c r="A3" s="150" t="s">
        <v>7</v>
      </c>
      <c r="B3" s="148"/>
      <c r="C3" s="259" t="s">
        <v>43</v>
      </c>
      <c r="D3" s="260"/>
      <c r="E3" s="260"/>
      <c r="F3" s="260"/>
      <c r="G3" s="261"/>
      <c r="AE3" t="s">
        <v>101</v>
      </c>
    </row>
    <row r="4" spans="1:60" ht="25.05" hidden="1" customHeight="1">
      <c r="A4" s="150" t="s">
        <v>8</v>
      </c>
      <c r="B4" s="148"/>
      <c r="C4" s="259"/>
      <c r="D4" s="260"/>
      <c r="E4" s="260"/>
      <c r="F4" s="260"/>
      <c r="G4" s="261"/>
      <c r="AE4" t="s">
        <v>102</v>
      </c>
    </row>
    <row r="5" spans="1:60" hidden="1">
      <c r="A5" s="151" t="s">
        <v>103</v>
      </c>
      <c r="B5" s="152"/>
      <c r="C5" s="153"/>
      <c r="D5" s="154"/>
      <c r="E5" s="154"/>
      <c r="F5" s="154"/>
      <c r="G5" s="155"/>
      <c r="AE5" t="s">
        <v>104</v>
      </c>
    </row>
    <row r="7" spans="1:60" ht="39.6">
      <c r="A7" s="160" t="s">
        <v>105</v>
      </c>
      <c r="B7" s="161" t="s">
        <v>106</v>
      </c>
      <c r="C7" s="161" t="s">
        <v>107</v>
      </c>
      <c r="D7" s="160" t="s">
        <v>108</v>
      </c>
      <c r="E7" s="160" t="s">
        <v>109</v>
      </c>
      <c r="F7" s="156" t="s">
        <v>110</v>
      </c>
      <c r="G7" s="177" t="s">
        <v>28</v>
      </c>
      <c r="H7" s="178" t="s">
        <v>29</v>
      </c>
      <c r="I7" s="178" t="s">
        <v>111</v>
      </c>
      <c r="J7" s="178" t="s">
        <v>30</v>
      </c>
      <c r="K7" s="178" t="s">
        <v>112</v>
      </c>
      <c r="L7" s="178" t="s">
        <v>113</v>
      </c>
      <c r="M7" s="178" t="s">
        <v>114</v>
      </c>
      <c r="N7" s="178" t="s">
        <v>115</v>
      </c>
      <c r="O7" s="178" t="s">
        <v>116</v>
      </c>
      <c r="P7" s="178" t="s">
        <v>117</v>
      </c>
      <c r="Q7" s="178" t="s">
        <v>118</v>
      </c>
      <c r="R7" s="178" t="s">
        <v>119</v>
      </c>
      <c r="S7" s="178" t="s">
        <v>120</v>
      </c>
      <c r="T7" s="178" t="s">
        <v>121</v>
      </c>
      <c r="U7" s="163" t="s">
        <v>122</v>
      </c>
    </row>
    <row r="8" spans="1:60">
      <c r="A8" s="179" t="s">
        <v>123</v>
      </c>
      <c r="B8" s="180" t="s">
        <v>56</v>
      </c>
      <c r="C8" s="181" t="s">
        <v>57</v>
      </c>
      <c r="D8" s="182"/>
      <c r="E8" s="183"/>
      <c r="F8" s="184"/>
      <c r="G8" s="184">
        <f>SUMIF(AE9:AE9,"&lt;&gt;NOR",G9:G9)</f>
        <v>0</v>
      </c>
      <c r="H8" s="184"/>
      <c r="I8" s="184">
        <f>SUM(I9:I9)</f>
        <v>0</v>
      </c>
      <c r="J8" s="184"/>
      <c r="K8" s="184">
        <f>SUM(K9:K9)</f>
        <v>0</v>
      </c>
      <c r="L8" s="184"/>
      <c r="M8" s="184">
        <f>SUM(M9:M9)</f>
        <v>0</v>
      </c>
      <c r="N8" s="162"/>
      <c r="O8" s="162">
        <f>SUM(O9:O9)</f>
        <v>0</v>
      </c>
      <c r="P8" s="162"/>
      <c r="Q8" s="162">
        <f>SUM(Q9:Q9)</f>
        <v>0</v>
      </c>
      <c r="R8" s="162"/>
      <c r="S8" s="162"/>
      <c r="T8" s="179"/>
      <c r="U8" s="162">
        <f>SUM(U9:U9)</f>
        <v>0.42</v>
      </c>
      <c r="AE8" t="s">
        <v>124</v>
      </c>
    </row>
    <row r="9" spans="1:60" outlineLevel="1">
      <c r="A9" s="158">
        <v>1</v>
      </c>
      <c r="B9" s="164" t="s">
        <v>125</v>
      </c>
      <c r="C9" s="197" t="s">
        <v>126</v>
      </c>
      <c r="D9" s="166" t="s">
        <v>127</v>
      </c>
      <c r="E9" s="172">
        <v>10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67">
        <v>0</v>
      </c>
      <c r="O9" s="167">
        <f>ROUND(E9*N9,5)</f>
        <v>0</v>
      </c>
      <c r="P9" s="167">
        <v>0</v>
      </c>
      <c r="Q9" s="167">
        <f>ROUND(E9*P9,5)</f>
        <v>0</v>
      </c>
      <c r="R9" s="167"/>
      <c r="S9" s="167"/>
      <c r="T9" s="168">
        <v>4.2000000000000003E-2</v>
      </c>
      <c r="U9" s="167">
        <f>ROUND(E9*T9,2)</f>
        <v>0.42</v>
      </c>
      <c r="V9" s="157"/>
      <c r="W9" s="157"/>
      <c r="X9" s="157"/>
      <c r="Y9" s="157"/>
      <c r="Z9" s="157"/>
      <c r="AA9" s="157"/>
      <c r="AB9" s="157"/>
      <c r="AC9" s="157"/>
      <c r="AD9" s="157"/>
      <c r="AE9" s="157" t="s">
        <v>128</v>
      </c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>
      <c r="A10" s="159" t="s">
        <v>123</v>
      </c>
      <c r="B10" s="165" t="s">
        <v>58</v>
      </c>
      <c r="C10" s="198" t="s">
        <v>59</v>
      </c>
      <c r="D10" s="169"/>
      <c r="E10" s="173"/>
      <c r="F10" s="176"/>
      <c r="G10" s="176">
        <f>SUMIF(AE11:AE11,"&lt;&gt;NOR",G11:G11)</f>
        <v>0</v>
      </c>
      <c r="H10" s="176"/>
      <c r="I10" s="176">
        <f>SUM(I11:I11)</f>
        <v>0</v>
      </c>
      <c r="J10" s="176"/>
      <c r="K10" s="176">
        <f>SUM(K11:K11)</f>
        <v>0</v>
      </c>
      <c r="L10" s="176"/>
      <c r="M10" s="176">
        <f>SUM(M11:M11)</f>
        <v>0</v>
      </c>
      <c r="N10" s="170"/>
      <c r="O10" s="170">
        <f>SUM(O11:O11)</f>
        <v>12.24324</v>
      </c>
      <c r="P10" s="170"/>
      <c r="Q10" s="170">
        <f>SUM(Q11:Q11)</f>
        <v>0</v>
      </c>
      <c r="R10" s="170"/>
      <c r="S10" s="170"/>
      <c r="T10" s="171"/>
      <c r="U10" s="170">
        <f>SUM(U11:U11)</f>
        <v>17.190000000000001</v>
      </c>
      <c r="AE10" t="s">
        <v>124</v>
      </c>
    </row>
    <row r="11" spans="1:60" outlineLevel="1">
      <c r="A11" s="158">
        <v>2</v>
      </c>
      <c r="B11" s="164" t="s">
        <v>129</v>
      </c>
      <c r="C11" s="197" t="s">
        <v>130</v>
      </c>
      <c r="D11" s="166" t="s">
        <v>127</v>
      </c>
      <c r="E11" s="172">
        <v>4.5</v>
      </c>
      <c r="F11" s="174"/>
      <c r="G11" s="175">
        <f>ROUND(E11*F11,2)</f>
        <v>0</v>
      </c>
      <c r="H11" s="174"/>
      <c r="I11" s="175">
        <f>ROUND(E11*H11,2)</f>
        <v>0</v>
      </c>
      <c r="J11" s="174"/>
      <c r="K11" s="175">
        <f>ROUND(E11*J11,2)</f>
        <v>0</v>
      </c>
      <c r="L11" s="175">
        <v>21</v>
      </c>
      <c r="M11" s="175">
        <f>G11*(1+L11/100)</f>
        <v>0</v>
      </c>
      <c r="N11" s="167">
        <v>2.72072</v>
      </c>
      <c r="O11" s="167">
        <f>ROUND(E11*N11,5)</f>
        <v>12.24324</v>
      </c>
      <c r="P11" s="167">
        <v>0</v>
      </c>
      <c r="Q11" s="167">
        <f>ROUND(E11*P11,5)</f>
        <v>0</v>
      </c>
      <c r="R11" s="167"/>
      <c r="S11" s="167"/>
      <c r="T11" s="168">
        <v>3.82</v>
      </c>
      <c r="U11" s="167">
        <f>ROUND(E11*T11,2)</f>
        <v>17.190000000000001</v>
      </c>
      <c r="V11" s="157"/>
      <c r="W11" s="157"/>
      <c r="X11" s="157"/>
      <c r="Y11" s="157"/>
      <c r="Z11" s="157"/>
      <c r="AA11" s="157"/>
      <c r="AB11" s="157"/>
      <c r="AC11" s="157"/>
      <c r="AD11" s="157"/>
      <c r="AE11" s="157" t="s">
        <v>128</v>
      </c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>
      <c r="A12" s="159" t="s">
        <v>123</v>
      </c>
      <c r="B12" s="165" t="s">
        <v>60</v>
      </c>
      <c r="C12" s="198" t="s">
        <v>61</v>
      </c>
      <c r="D12" s="169"/>
      <c r="E12" s="173"/>
      <c r="F12" s="176"/>
      <c r="G12" s="176">
        <f>SUMIF(AE13:AE14,"&lt;&gt;NOR",G13:G14)</f>
        <v>0</v>
      </c>
      <c r="H12" s="176"/>
      <c r="I12" s="176">
        <f>SUM(I13:I14)</f>
        <v>0</v>
      </c>
      <c r="J12" s="176"/>
      <c r="K12" s="176">
        <f>SUM(K13:K14)</f>
        <v>0</v>
      </c>
      <c r="L12" s="176"/>
      <c r="M12" s="176">
        <f>SUM(M13:M14)</f>
        <v>0</v>
      </c>
      <c r="N12" s="170"/>
      <c r="O12" s="170">
        <f>SUM(O13:O14)</f>
        <v>0.34397999999999995</v>
      </c>
      <c r="P12" s="170"/>
      <c r="Q12" s="170">
        <f>SUM(Q13:Q14)</f>
        <v>0</v>
      </c>
      <c r="R12" s="170"/>
      <c r="S12" s="170"/>
      <c r="T12" s="171"/>
      <c r="U12" s="170">
        <f>SUM(U13:U14)</f>
        <v>19.89</v>
      </c>
      <c r="AE12" t="s">
        <v>124</v>
      </c>
    </row>
    <row r="13" spans="1:60" outlineLevel="1">
      <c r="A13" s="158">
        <v>3</v>
      </c>
      <c r="B13" s="164" t="s">
        <v>131</v>
      </c>
      <c r="C13" s="197" t="s">
        <v>132</v>
      </c>
      <c r="D13" s="166" t="s">
        <v>133</v>
      </c>
      <c r="E13" s="172">
        <v>26</v>
      </c>
      <c r="F13" s="174"/>
      <c r="G13" s="175">
        <f>ROUND(E13*F13,2)</f>
        <v>0</v>
      </c>
      <c r="H13" s="174"/>
      <c r="I13" s="175">
        <f>ROUND(E13*H13,2)</f>
        <v>0</v>
      </c>
      <c r="J13" s="174"/>
      <c r="K13" s="175">
        <f>ROUND(E13*J13,2)</f>
        <v>0</v>
      </c>
      <c r="L13" s="175">
        <v>21</v>
      </c>
      <c r="M13" s="175">
        <f>G13*(1+L13/100)</f>
        <v>0</v>
      </c>
      <c r="N13" s="167">
        <v>2.5200000000000001E-3</v>
      </c>
      <c r="O13" s="167">
        <f>ROUND(E13*N13,5)</f>
        <v>6.5519999999999995E-2</v>
      </c>
      <c r="P13" s="167">
        <v>0</v>
      </c>
      <c r="Q13" s="167">
        <f>ROUND(E13*P13,5)</f>
        <v>0</v>
      </c>
      <c r="R13" s="167"/>
      <c r="S13" s="167"/>
      <c r="T13" s="168">
        <v>0.22</v>
      </c>
      <c r="U13" s="167">
        <f>ROUND(E13*T13,2)</f>
        <v>5.72</v>
      </c>
      <c r="V13" s="157"/>
      <c r="W13" s="157"/>
      <c r="X13" s="157"/>
      <c r="Y13" s="157"/>
      <c r="Z13" s="157"/>
      <c r="AA13" s="157"/>
      <c r="AB13" s="157"/>
      <c r="AC13" s="157"/>
      <c r="AD13" s="157"/>
      <c r="AE13" s="157" t="s">
        <v>128</v>
      </c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</row>
    <row r="14" spans="1:60" ht="20.399999999999999" outlineLevel="1">
      <c r="A14" s="158">
        <v>4</v>
      </c>
      <c r="B14" s="164" t="s">
        <v>134</v>
      </c>
      <c r="C14" s="197" t="s">
        <v>135</v>
      </c>
      <c r="D14" s="166" t="s">
        <v>133</v>
      </c>
      <c r="E14" s="172">
        <v>26</v>
      </c>
      <c r="F14" s="174"/>
      <c r="G14" s="175">
        <f>ROUND(E14*F14,2)</f>
        <v>0</v>
      </c>
      <c r="H14" s="174"/>
      <c r="I14" s="175">
        <f>ROUND(E14*H14,2)</f>
        <v>0</v>
      </c>
      <c r="J14" s="174"/>
      <c r="K14" s="175">
        <f>ROUND(E14*J14,2)</f>
        <v>0</v>
      </c>
      <c r="L14" s="175">
        <v>21</v>
      </c>
      <c r="M14" s="175">
        <f>G14*(1+L14/100)</f>
        <v>0</v>
      </c>
      <c r="N14" s="167">
        <v>1.0710000000000001E-2</v>
      </c>
      <c r="O14" s="167">
        <f>ROUND(E14*N14,5)</f>
        <v>0.27845999999999999</v>
      </c>
      <c r="P14" s="167">
        <v>0</v>
      </c>
      <c r="Q14" s="167">
        <f>ROUND(E14*P14,5)</f>
        <v>0</v>
      </c>
      <c r="R14" s="167"/>
      <c r="S14" s="167"/>
      <c r="T14" s="168">
        <v>0.54500000000000004</v>
      </c>
      <c r="U14" s="167">
        <f>ROUND(E14*T14,2)</f>
        <v>14.17</v>
      </c>
      <c r="V14" s="157"/>
      <c r="W14" s="157"/>
      <c r="X14" s="157"/>
      <c r="Y14" s="157"/>
      <c r="Z14" s="157"/>
      <c r="AA14" s="157"/>
      <c r="AB14" s="157"/>
      <c r="AC14" s="157"/>
      <c r="AD14" s="157"/>
      <c r="AE14" s="157" t="s">
        <v>128</v>
      </c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>
      <c r="A15" s="159" t="s">
        <v>123</v>
      </c>
      <c r="B15" s="165" t="s">
        <v>62</v>
      </c>
      <c r="C15" s="198" t="s">
        <v>63</v>
      </c>
      <c r="D15" s="169"/>
      <c r="E15" s="173"/>
      <c r="F15" s="176"/>
      <c r="G15" s="176">
        <f>SUMIF(AE16:AE17,"&lt;&gt;NOR",G16:G17)</f>
        <v>0</v>
      </c>
      <c r="H15" s="176"/>
      <c r="I15" s="176">
        <f>SUM(I16:I17)</f>
        <v>0</v>
      </c>
      <c r="J15" s="176"/>
      <c r="K15" s="176">
        <f>SUM(K16:K17)</f>
        <v>0</v>
      </c>
      <c r="L15" s="176"/>
      <c r="M15" s="176">
        <f>SUM(M16:M17)</f>
        <v>0</v>
      </c>
      <c r="N15" s="170"/>
      <c r="O15" s="170">
        <f>SUM(O16:O17)</f>
        <v>0.49131999999999998</v>
      </c>
      <c r="P15" s="170"/>
      <c r="Q15" s="170">
        <f>SUM(Q16:Q17)</f>
        <v>0</v>
      </c>
      <c r="R15" s="170"/>
      <c r="S15" s="170"/>
      <c r="T15" s="171"/>
      <c r="U15" s="170">
        <f>SUM(U16:U17)</f>
        <v>9.09</v>
      </c>
      <c r="AE15" t="s">
        <v>124</v>
      </c>
    </row>
    <row r="16" spans="1:60" outlineLevel="1">
      <c r="A16" s="158">
        <v>5</v>
      </c>
      <c r="B16" s="164" t="s">
        <v>136</v>
      </c>
      <c r="C16" s="197" t="s">
        <v>137</v>
      </c>
      <c r="D16" s="166" t="s">
        <v>133</v>
      </c>
      <c r="E16" s="172">
        <v>26</v>
      </c>
      <c r="F16" s="174"/>
      <c r="G16" s="175">
        <f>ROUND(E16*F16,2)</f>
        <v>0</v>
      </c>
      <c r="H16" s="174"/>
      <c r="I16" s="175">
        <f>ROUND(E16*H16,2)</f>
        <v>0</v>
      </c>
      <c r="J16" s="174"/>
      <c r="K16" s="175">
        <f>ROUND(E16*J16,2)</f>
        <v>0</v>
      </c>
      <c r="L16" s="175">
        <v>21</v>
      </c>
      <c r="M16" s="175">
        <f>G16*(1+L16/100)</f>
        <v>0</v>
      </c>
      <c r="N16" s="167">
        <v>1.554E-2</v>
      </c>
      <c r="O16" s="167">
        <f>ROUND(E16*N16,5)</f>
        <v>0.40404000000000001</v>
      </c>
      <c r="P16" s="167">
        <v>0</v>
      </c>
      <c r="Q16" s="167">
        <f>ROUND(E16*P16,5)</f>
        <v>0</v>
      </c>
      <c r="R16" s="167"/>
      <c r="S16" s="167"/>
      <c r="T16" s="168">
        <v>0.23580000000000001</v>
      </c>
      <c r="U16" s="167">
        <f>ROUND(E16*T16,2)</f>
        <v>6.13</v>
      </c>
      <c r="V16" s="157"/>
      <c r="W16" s="157"/>
      <c r="X16" s="157"/>
      <c r="Y16" s="157"/>
      <c r="Z16" s="157"/>
      <c r="AA16" s="157"/>
      <c r="AB16" s="157"/>
      <c r="AC16" s="157"/>
      <c r="AD16" s="157"/>
      <c r="AE16" s="157" t="s">
        <v>128</v>
      </c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</row>
    <row r="17" spans="1:60" ht="20.399999999999999" outlineLevel="1">
      <c r="A17" s="158">
        <v>6</v>
      </c>
      <c r="B17" s="164" t="s">
        <v>138</v>
      </c>
      <c r="C17" s="197" t="s">
        <v>139</v>
      </c>
      <c r="D17" s="166" t="s">
        <v>133</v>
      </c>
      <c r="E17" s="172">
        <v>2.5</v>
      </c>
      <c r="F17" s="174"/>
      <c r="G17" s="175">
        <f>ROUND(E17*F17,2)</f>
        <v>0</v>
      </c>
      <c r="H17" s="174"/>
      <c r="I17" s="175">
        <f>ROUND(E17*H17,2)</f>
        <v>0</v>
      </c>
      <c r="J17" s="174"/>
      <c r="K17" s="175">
        <f>ROUND(E17*J17,2)</f>
        <v>0</v>
      </c>
      <c r="L17" s="175">
        <v>21</v>
      </c>
      <c r="M17" s="175">
        <f>G17*(1+L17/100)</f>
        <v>0</v>
      </c>
      <c r="N17" s="167">
        <v>3.4909999999999997E-2</v>
      </c>
      <c r="O17" s="167">
        <f>ROUND(E17*N17,5)</f>
        <v>8.7279999999999996E-2</v>
      </c>
      <c r="P17" s="167">
        <v>0</v>
      </c>
      <c r="Q17" s="167">
        <f>ROUND(E17*P17,5)</f>
        <v>0</v>
      </c>
      <c r="R17" s="167"/>
      <c r="S17" s="167"/>
      <c r="T17" s="168">
        <v>1.1841699999999999</v>
      </c>
      <c r="U17" s="167">
        <f>ROUND(E17*T17,2)</f>
        <v>2.96</v>
      </c>
      <c r="V17" s="157"/>
      <c r="W17" s="157"/>
      <c r="X17" s="157"/>
      <c r="Y17" s="157"/>
      <c r="Z17" s="157"/>
      <c r="AA17" s="157"/>
      <c r="AB17" s="157"/>
      <c r="AC17" s="157"/>
      <c r="AD17" s="157"/>
      <c r="AE17" s="157" t="s">
        <v>128</v>
      </c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</row>
    <row r="18" spans="1:60">
      <c r="A18" s="159" t="s">
        <v>123</v>
      </c>
      <c r="B18" s="165" t="s">
        <v>64</v>
      </c>
      <c r="C18" s="198" t="s">
        <v>65</v>
      </c>
      <c r="D18" s="169"/>
      <c r="E18" s="173"/>
      <c r="F18" s="176"/>
      <c r="G18" s="176">
        <f>SUMIF(AE19:AE20,"&lt;&gt;NOR",G19:G20)</f>
        <v>0</v>
      </c>
      <c r="H18" s="176"/>
      <c r="I18" s="176">
        <f>SUM(I19:I20)</f>
        <v>0</v>
      </c>
      <c r="J18" s="176"/>
      <c r="K18" s="176">
        <f>SUM(K19:K20)</f>
        <v>0</v>
      </c>
      <c r="L18" s="176"/>
      <c r="M18" s="176">
        <f>SUM(M19:M20)</f>
        <v>0</v>
      </c>
      <c r="N18" s="170"/>
      <c r="O18" s="170">
        <f>SUM(O19:O20)</f>
        <v>4.2925000000000004</v>
      </c>
      <c r="P18" s="170"/>
      <c r="Q18" s="170">
        <f>SUM(Q19:Q20)</f>
        <v>0</v>
      </c>
      <c r="R18" s="170"/>
      <c r="S18" s="170"/>
      <c r="T18" s="171"/>
      <c r="U18" s="170">
        <f>SUM(U19:U20)</f>
        <v>5.0199999999999996</v>
      </c>
      <c r="AE18" t="s">
        <v>124</v>
      </c>
    </row>
    <row r="19" spans="1:60" outlineLevel="1">
      <c r="A19" s="158">
        <v>7</v>
      </c>
      <c r="B19" s="164" t="s">
        <v>140</v>
      </c>
      <c r="C19" s="197" t="s">
        <v>141</v>
      </c>
      <c r="D19" s="166" t="s">
        <v>127</v>
      </c>
      <c r="E19" s="172">
        <v>1</v>
      </c>
      <c r="F19" s="174"/>
      <c r="G19" s="175">
        <f>ROUND(E19*F19,2)</f>
        <v>0</v>
      </c>
      <c r="H19" s="174"/>
      <c r="I19" s="175">
        <f>ROUND(E19*H19,2)</f>
        <v>0</v>
      </c>
      <c r="J19" s="174"/>
      <c r="K19" s="175">
        <f>ROUND(E19*J19,2)</f>
        <v>0</v>
      </c>
      <c r="L19" s="175">
        <v>21</v>
      </c>
      <c r="M19" s="175">
        <f>G19*(1+L19/100)</f>
        <v>0</v>
      </c>
      <c r="N19" s="167">
        <v>2.5249999999999999</v>
      </c>
      <c r="O19" s="167">
        <f>ROUND(E19*N19,5)</f>
        <v>2.5249999999999999</v>
      </c>
      <c r="P19" s="167">
        <v>0</v>
      </c>
      <c r="Q19" s="167">
        <f>ROUND(E19*P19,5)</f>
        <v>0</v>
      </c>
      <c r="R19" s="167"/>
      <c r="S19" s="167"/>
      <c r="T19" s="168">
        <v>3.2130000000000001</v>
      </c>
      <c r="U19" s="167">
        <f>ROUND(E19*T19,2)</f>
        <v>3.21</v>
      </c>
      <c r="V19" s="157"/>
      <c r="W19" s="157"/>
      <c r="X19" s="157"/>
      <c r="Y19" s="157"/>
      <c r="Z19" s="157"/>
      <c r="AA19" s="157"/>
      <c r="AB19" s="157"/>
      <c r="AC19" s="157"/>
      <c r="AD19" s="157"/>
      <c r="AE19" s="157" t="s">
        <v>128</v>
      </c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</row>
    <row r="20" spans="1:60" outlineLevel="1">
      <c r="A20" s="158">
        <v>8</v>
      </c>
      <c r="B20" s="164" t="s">
        <v>142</v>
      </c>
      <c r="C20" s="197" t="s">
        <v>143</v>
      </c>
      <c r="D20" s="166" t="s">
        <v>127</v>
      </c>
      <c r="E20" s="172">
        <v>0.7</v>
      </c>
      <c r="F20" s="174"/>
      <c r="G20" s="175">
        <f>ROUND(E20*F20,2)</f>
        <v>0</v>
      </c>
      <c r="H20" s="174"/>
      <c r="I20" s="175">
        <f>ROUND(E20*H20,2)</f>
        <v>0</v>
      </c>
      <c r="J20" s="174"/>
      <c r="K20" s="175">
        <f>ROUND(E20*J20,2)</f>
        <v>0</v>
      </c>
      <c r="L20" s="175">
        <v>21</v>
      </c>
      <c r="M20" s="175">
        <f>G20*(1+L20/100)</f>
        <v>0</v>
      </c>
      <c r="N20" s="167">
        <v>2.5249999999999999</v>
      </c>
      <c r="O20" s="167">
        <f>ROUND(E20*N20,5)</f>
        <v>1.7675000000000001</v>
      </c>
      <c r="P20" s="167">
        <v>0</v>
      </c>
      <c r="Q20" s="167">
        <f>ROUND(E20*P20,5)</f>
        <v>0</v>
      </c>
      <c r="R20" s="167"/>
      <c r="S20" s="167"/>
      <c r="T20" s="168">
        <v>2.58</v>
      </c>
      <c r="U20" s="167">
        <f>ROUND(E20*T20,2)</f>
        <v>1.81</v>
      </c>
      <c r="V20" s="157"/>
      <c r="W20" s="157"/>
      <c r="X20" s="157"/>
      <c r="Y20" s="157"/>
      <c r="Z20" s="157"/>
      <c r="AA20" s="157"/>
      <c r="AB20" s="157"/>
      <c r="AC20" s="157"/>
      <c r="AD20" s="157"/>
      <c r="AE20" s="157" t="s">
        <v>128</v>
      </c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</row>
    <row r="21" spans="1:60">
      <c r="A21" s="159" t="s">
        <v>123</v>
      </c>
      <c r="B21" s="165" t="s">
        <v>66</v>
      </c>
      <c r="C21" s="198" t="s">
        <v>67</v>
      </c>
      <c r="D21" s="169"/>
      <c r="E21" s="173"/>
      <c r="F21" s="176"/>
      <c r="G21" s="176">
        <f>SUMIF(AE22:AE23,"&lt;&gt;NOR",G22:G23)</f>
        <v>0</v>
      </c>
      <c r="H21" s="176"/>
      <c r="I21" s="176">
        <f>SUM(I22:I23)</f>
        <v>0</v>
      </c>
      <c r="J21" s="176"/>
      <c r="K21" s="176">
        <f>SUM(K22:K23)</f>
        <v>0</v>
      </c>
      <c r="L21" s="176"/>
      <c r="M21" s="176">
        <f>SUM(M22:M23)</f>
        <v>0</v>
      </c>
      <c r="N21" s="170"/>
      <c r="O21" s="170">
        <f>SUM(O22:O23)</f>
        <v>8.8219999999999993E-2</v>
      </c>
      <c r="P21" s="170"/>
      <c r="Q21" s="170">
        <f>SUM(Q22:Q23)</f>
        <v>0</v>
      </c>
      <c r="R21" s="170"/>
      <c r="S21" s="170"/>
      <c r="T21" s="171"/>
      <c r="U21" s="170">
        <f>SUM(U22:U23)</f>
        <v>1.86</v>
      </c>
      <c r="AE21" t="s">
        <v>124</v>
      </c>
    </row>
    <row r="22" spans="1:60" ht="20.399999999999999" outlineLevel="1">
      <c r="A22" s="158">
        <v>9</v>
      </c>
      <c r="B22" s="164" t="s">
        <v>144</v>
      </c>
      <c r="C22" s="197" t="s">
        <v>145</v>
      </c>
      <c r="D22" s="166" t="s">
        <v>146</v>
      </c>
      <c r="E22" s="172">
        <v>1</v>
      </c>
      <c r="F22" s="174"/>
      <c r="G22" s="175">
        <f>ROUND(E22*F22,2)</f>
        <v>0</v>
      </c>
      <c r="H22" s="174"/>
      <c r="I22" s="175">
        <f>ROUND(E22*H22,2)</f>
        <v>0</v>
      </c>
      <c r="J22" s="174"/>
      <c r="K22" s="175">
        <f>ROUND(E22*J22,2)</f>
        <v>0</v>
      </c>
      <c r="L22" s="175">
        <v>21</v>
      </c>
      <c r="M22" s="175">
        <f>G22*(1+L22/100)</f>
        <v>0</v>
      </c>
      <c r="N22" s="167">
        <v>5.4179999999999999E-2</v>
      </c>
      <c r="O22" s="167">
        <f>ROUND(E22*N22,5)</f>
        <v>5.4179999999999999E-2</v>
      </c>
      <c r="P22" s="167">
        <v>0</v>
      </c>
      <c r="Q22" s="167">
        <f>ROUND(E22*P22,5)</f>
        <v>0</v>
      </c>
      <c r="R22" s="167"/>
      <c r="S22" s="167"/>
      <c r="T22" s="168">
        <v>0</v>
      </c>
      <c r="U22" s="167">
        <f>ROUND(E22*T22,2)</f>
        <v>0</v>
      </c>
      <c r="V22" s="157"/>
      <c r="W22" s="157"/>
      <c r="X22" s="157"/>
      <c r="Y22" s="157"/>
      <c r="Z22" s="157"/>
      <c r="AA22" s="157"/>
      <c r="AB22" s="157"/>
      <c r="AC22" s="157"/>
      <c r="AD22" s="157"/>
      <c r="AE22" s="157" t="s">
        <v>147</v>
      </c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</row>
    <row r="23" spans="1:60" ht="20.399999999999999" outlineLevel="1">
      <c r="A23" s="158">
        <v>10</v>
      </c>
      <c r="B23" s="164" t="s">
        <v>148</v>
      </c>
      <c r="C23" s="197" t="s">
        <v>149</v>
      </c>
      <c r="D23" s="166" t="s">
        <v>146</v>
      </c>
      <c r="E23" s="172">
        <v>1</v>
      </c>
      <c r="F23" s="174"/>
      <c r="G23" s="175">
        <f>ROUND(E23*F23,2)</f>
        <v>0</v>
      </c>
      <c r="H23" s="174"/>
      <c r="I23" s="175">
        <f>ROUND(E23*H23,2)</f>
        <v>0</v>
      </c>
      <c r="J23" s="174"/>
      <c r="K23" s="175">
        <f>ROUND(E23*J23,2)</f>
        <v>0</v>
      </c>
      <c r="L23" s="175">
        <v>21</v>
      </c>
      <c r="M23" s="175">
        <f>G23*(1+L23/100)</f>
        <v>0</v>
      </c>
      <c r="N23" s="167">
        <v>3.4040000000000001E-2</v>
      </c>
      <c r="O23" s="167">
        <f>ROUND(E23*N23,5)</f>
        <v>3.4040000000000001E-2</v>
      </c>
      <c r="P23" s="167">
        <v>0</v>
      </c>
      <c r="Q23" s="167">
        <f>ROUND(E23*P23,5)</f>
        <v>0</v>
      </c>
      <c r="R23" s="167"/>
      <c r="S23" s="167"/>
      <c r="T23" s="168">
        <v>1.86</v>
      </c>
      <c r="U23" s="167">
        <f>ROUND(E23*T23,2)</f>
        <v>1.86</v>
      </c>
      <c r="V23" s="157"/>
      <c r="W23" s="157"/>
      <c r="X23" s="157"/>
      <c r="Y23" s="157"/>
      <c r="Z23" s="157"/>
      <c r="AA23" s="157"/>
      <c r="AB23" s="157"/>
      <c r="AC23" s="157"/>
      <c r="AD23" s="157"/>
      <c r="AE23" s="157" t="s">
        <v>128</v>
      </c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</row>
    <row r="24" spans="1:60">
      <c r="A24" s="159" t="s">
        <v>123</v>
      </c>
      <c r="B24" s="165" t="s">
        <v>68</v>
      </c>
      <c r="C24" s="198" t="s">
        <v>69</v>
      </c>
      <c r="D24" s="169"/>
      <c r="E24" s="173"/>
      <c r="F24" s="176"/>
      <c r="G24" s="176">
        <f>SUMIF(AE25:AE26,"&lt;&gt;NOR",G25:G26)</f>
        <v>0</v>
      </c>
      <c r="H24" s="176"/>
      <c r="I24" s="176">
        <f>SUM(I25:I26)</f>
        <v>0</v>
      </c>
      <c r="J24" s="176"/>
      <c r="K24" s="176">
        <f>SUM(K25:K26)</f>
        <v>0</v>
      </c>
      <c r="L24" s="176"/>
      <c r="M24" s="176">
        <f>SUM(M25:M26)</f>
        <v>0</v>
      </c>
      <c r="N24" s="170"/>
      <c r="O24" s="170">
        <f>SUM(O25:O26)</f>
        <v>3.16E-3</v>
      </c>
      <c r="P24" s="170"/>
      <c r="Q24" s="170">
        <f>SUM(Q25:Q26)</f>
        <v>0</v>
      </c>
      <c r="R24" s="170"/>
      <c r="S24" s="170"/>
      <c r="T24" s="171"/>
      <c r="U24" s="170">
        <f>SUM(U25:U26)</f>
        <v>60.43</v>
      </c>
      <c r="AE24" t="s">
        <v>124</v>
      </c>
    </row>
    <row r="25" spans="1:60" outlineLevel="1">
      <c r="A25" s="158">
        <v>11</v>
      </c>
      <c r="B25" s="164" t="s">
        <v>150</v>
      </c>
      <c r="C25" s="197" t="s">
        <v>151</v>
      </c>
      <c r="D25" s="166" t="s">
        <v>133</v>
      </c>
      <c r="E25" s="172">
        <v>2</v>
      </c>
      <c r="F25" s="174"/>
      <c r="G25" s="175">
        <f>ROUND(E25*F25,2)</f>
        <v>0</v>
      </c>
      <c r="H25" s="174"/>
      <c r="I25" s="175">
        <f>ROUND(E25*H25,2)</f>
        <v>0</v>
      </c>
      <c r="J25" s="174"/>
      <c r="K25" s="175">
        <f>ROUND(E25*J25,2)</f>
        <v>0</v>
      </c>
      <c r="L25" s="175">
        <v>21</v>
      </c>
      <c r="M25" s="175">
        <f>G25*(1+L25/100)</f>
        <v>0</v>
      </c>
      <c r="N25" s="167">
        <v>1.58E-3</v>
      </c>
      <c r="O25" s="167">
        <f>ROUND(E25*N25,5)</f>
        <v>3.16E-3</v>
      </c>
      <c r="P25" s="167">
        <v>0</v>
      </c>
      <c r="Q25" s="167">
        <f>ROUND(E25*P25,5)</f>
        <v>0</v>
      </c>
      <c r="R25" s="167"/>
      <c r="S25" s="167"/>
      <c r="T25" s="168">
        <v>0.214</v>
      </c>
      <c r="U25" s="167">
        <f>ROUND(E25*T25,2)</f>
        <v>0.43</v>
      </c>
      <c r="V25" s="157"/>
      <c r="W25" s="157"/>
      <c r="X25" s="157"/>
      <c r="Y25" s="157"/>
      <c r="Z25" s="157"/>
      <c r="AA25" s="157"/>
      <c r="AB25" s="157"/>
      <c r="AC25" s="157"/>
      <c r="AD25" s="157"/>
      <c r="AE25" s="157" t="s">
        <v>128</v>
      </c>
      <c r="AF25" s="157"/>
      <c r="AG25" s="157"/>
      <c r="AH25" s="157"/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</row>
    <row r="26" spans="1:60" outlineLevel="1">
      <c r="A26" s="158">
        <v>12</v>
      </c>
      <c r="B26" s="164" t="s">
        <v>152</v>
      </c>
      <c r="C26" s="197" t="s">
        <v>153</v>
      </c>
      <c r="D26" s="166" t="s">
        <v>154</v>
      </c>
      <c r="E26" s="172">
        <v>30</v>
      </c>
      <c r="F26" s="174"/>
      <c r="G26" s="175">
        <f>ROUND(E26*F26,2)</f>
        <v>0</v>
      </c>
      <c r="H26" s="174"/>
      <c r="I26" s="175">
        <f>ROUND(E26*H26,2)</f>
        <v>0</v>
      </c>
      <c r="J26" s="174"/>
      <c r="K26" s="175">
        <f>ROUND(E26*J26,2)</f>
        <v>0</v>
      </c>
      <c r="L26" s="175">
        <v>21</v>
      </c>
      <c r="M26" s="175">
        <f>G26*(1+L26/100)</f>
        <v>0</v>
      </c>
      <c r="N26" s="167">
        <v>0</v>
      </c>
      <c r="O26" s="167">
        <f>ROUND(E26*N26,5)</f>
        <v>0</v>
      </c>
      <c r="P26" s="167">
        <v>0</v>
      </c>
      <c r="Q26" s="167">
        <f>ROUND(E26*P26,5)</f>
        <v>0</v>
      </c>
      <c r="R26" s="167"/>
      <c r="S26" s="167"/>
      <c r="T26" s="168">
        <v>2</v>
      </c>
      <c r="U26" s="167">
        <f>ROUND(E26*T26,2)</f>
        <v>60</v>
      </c>
      <c r="V26" s="157"/>
      <c r="W26" s="157"/>
      <c r="X26" s="157"/>
      <c r="Y26" s="157"/>
      <c r="Z26" s="157"/>
      <c r="AA26" s="157"/>
      <c r="AB26" s="157"/>
      <c r="AC26" s="157"/>
      <c r="AD26" s="157"/>
      <c r="AE26" s="157" t="s">
        <v>128</v>
      </c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</row>
    <row r="27" spans="1:60">
      <c r="A27" s="159" t="s">
        <v>123</v>
      </c>
      <c r="B27" s="165" t="s">
        <v>70</v>
      </c>
      <c r="C27" s="198" t="s">
        <v>71</v>
      </c>
      <c r="D27" s="169"/>
      <c r="E27" s="173"/>
      <c r="F27" s="176"/>
      <c r="G27" s="176">
        <f>SUMIF(AE28:AE30,"&lt;&gt;NOR",G28:G30)</f>
        <v>0</v>
      </c>
      <c r="H27" s="176"/>
      <c r="I27" s="176">
        <f>SUM(I28:I30)</f>
        <v>0</v>
      </c>
      <c r="J27" s="176"/>
      <c r="K27" s="176">
        <f>SUM(K28:K30)</f>
        <v>0</v>
      </c>
      <c r="L27" s="176"/>
      <c r="M27" s="176">
        <f>SUM(M28:M30)</f>
        <v>0</v>
      </c>
      <c r="N27" s="170"/>
      <c r="O27" s="170">
        <f>SUM(O28:O30)</f>
        <v>4.2020000000000002E-2</v>
      </c>
      <c r="P27" s="170"/>
      <c r="Q27" s="170">
        <f>SUM(Q28:Q30)</f>
        <v>0</v>
      </c>
      <c r="R27" s="170"/>
      <c r="S27" s="170"/>
      <c r="T27" s="171"/>
      <c r="U27" s="170">
        <f>SUM(U28:U30)</f>
        <v>0.34</v>
      </c>
      <c r="AE27" t="s">
        <v>124</v>
      </c>
    </row>
    <row r="28" spans="1:60" outlineLevel="1">
      <c r="A28" s="158">
        <v>13</v>
      </c>
      <c r="B28" s="164" t="s">
        <v>155</v>
      </c>
      <c r="C28" s="197" t="s">
        <v>156</v>
      </c>
      <c r="D28" s="166" t="s">
        <v>146</v>
      </c>
      <c r="E28" s="172">
        <v>2</v>
      </c>
      <c r="F28" s="174"/>
      <c r="G28" s="175">
        <f>ROUND(E28*F28,2)</f>
        <v>0</v>
      </c>
      <c r="H28" s="174"/>
      <c r="I28" s="175">
        <f>ROUND(E28*H28,2)</f>
        <v>0</v>
      </c>
      <c r="J28" s="174"/>
      <c r="K28" s="175">
        <f>ROUND(E28*J28,2)</f>
        <v>0</v>
      </c>
      <c r="L28" s="175">
        <v>21</v>
      </c>
      <c r="M28" s="175">
        <f>G28*(1+L28/100)</f>
        <v>0</v>
      </c>
      <c r="N28" s="167">
        <v>1.0000000000000001E-5</v>
      </c>
      <c r="O28" s="167">
        <f>ROUND(E28*N28,5)</f>
        <v>2.0000000000000002E-5</v>
      </c>
      <c r="P28" s="167">
        <v>0</v>
      </c>
      <c r="Q28" s="167">
        <f>ROUND(E28*P28,5)</f>
        <v>0</v>
      </c>
      <c r="R28" s="167"/>
      <c r="S28" s="167"/>
      <c r="T28" s="168">
        <v>0.17</v>
      </c>
      <c r="U28" s="167">
        <f>ROUND(E28*T28,2)</f>
        <v>0.34</v>
      </c>
      <c r="V28" s="157"/>
      <c r="W28" s="157"/>
      <c r="X28" s="157"/>
      <c r="Y28" s="157"/>
      <c r="Z28" s="157"/>
      <c r="AA28" s="157"/>
      <c r="AB28" s="157"/>
      <c r="AC28" s="157"/>
      <c r="AD28" s="157"/>
      <c r="AE28" s="157" t="s">
        <v>128</v>
      </c>
      <c r="AF28" s="157"/>
      <c r="AG28" s="157"/>
      <c r="AH28" s="157"/>
      <c r="AI28" s="157"/>
      <c r="AJ28" s="157"/>
      <c r="AK28" s="157"/>
      <c r="AL28" s="157"/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</row>
    <row r="29" spans="1:60" outlineLevel="1">
      <c r="A29" s="158">
        <v>14</v>
      </c>
      <c r="B29" s="164" t="s">
        <v>157</v>
      </c>
      <c r="C29" s="197" t="s">
        <v>158</v>
      </c>
      <c r="D29" s="166" t="s">
        <v>146</v>
      </c>
      <c r="E29" s="172">
        <v>1</v>
      </c>
      <c r="F29" s="174"/>
      <c r="G29" s="175">
        <f>ROUND(E29*F29,2)</f>
        <v>0</v>
      </c>
      <c r="H29" s="174"/>
      <c r="I29" s="175">
        <f>ROUND(E29*H29,2)</f>
        <v>0</v>
      </c>
      <c r="J29" s="174"/>
      <c r="K29" s="175">
        <f>ROUND(E29*J29,2)</f>
        <v>0</v>
      </c>
      <c r="L29" s="175">
        <v>21</v>
      </c>
      <c r="M29" s="175">
        <f>G29*(1+L29/100)</f>
        <v>0</v>
      </c>
      <c r="N29" s="167">
        <v>2.1000000000000001E-2</v>
      </c>
      <c r="O29" s="167">
        <f>ROUND(E29*N29,5)</f>
        <v>2.1000000000000001E-2</v>
      </c>
      <c r="P29" s="167">
        <v>0</v>
      </c>
      <c r="Q29" s="167">
        <f>ROUND(E29*P29,5)</f>
        <v>0</v>
      </c>
      <c r="R29" s="167"/>
      <c r="S29" s="167"/>
      <c r="T29" s="168">
        <v>0</v>
      </c>
      <c r="U29" s="167">
        <f>ROUND(E29*T29,2)</f>
        <v>0</v>
      </c>
      <c r="V29" s="157"/>
      <c r="W29" s="157"/>
      <c r="X29" s="157"/>
      <c r="Y29" s="157"/>
      <c r="Z29" s="157"/>
      <c r="AA29" s="157"/>
      <c r="AB29" s="157"/>
      <c r="AC29" s="157"/>
      <c r="AD29" s="157"/>
      <c r="AE29" s="157" t="s">
        <v>147</v>
      </c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</row>
    <row r="30" spans="1:60" outlineLevel="1">
      <c r="A30" s="158">
        <v>15</v>
      </c>
      <c r="B30" s="164" t="s">
        <v>157</v>
      </c>
      <c r="C30" s="197" t="s">
        <v>159</v>
      </c>
      <c r="D30" s="166" t="s">
        <v>146</v>
      </c>
      <c r="E30" s="172">
        <v>1</v>
      </c>
      <c r="F30" s="174"/>
      <c r="G30" s="175">
        <f>ROUND(E30*F30,2)</f>
        <v>0</v>
      </c>
      <c r="H30" s="174"/>
      <c r="I30" s="175">
        <f>ROUND(E30*H30,2)</f>
        <v>0</v>
      </c>
      <c r="J30" s="174"/>
      <c r="K30" s="175">
        <f>ROUND(E30*J30,2)</f>
        <v>0</v>
      </c>
      <c r="L30" s="175">
        <v>21</v>
      </c>
      <c r="M30" s="175">
        <f>G30*(1+L30/100)</f>
        <v>0</v>
      </c>
      <c r="N30" s="167">
        <v>2.1000000000000001E-2</v>
      </c>
      <c r="O30" s="167">
        <f>ROUND(E30*N30,5)</f>
        <v>2.1000000000000001E-2</v>
      </c>
      <c r="P30" s="167">
        <v>0</v>
      </c>
      <c r="Q30" s="167">
        <f>ROUND(E30*P30,5)</f>
        <v>0</v>
      </c>
      <c r="R30" s="167"/>
      <c r="S30" s="167"/>
      <c r="T30" s="168">
        <v>0</v>
      </c>
      <c r="U30" s="167">
        <f>ROUND(E30*T30,2)</f>
        <v>0</v>
      </c>
      <c r="V30" s="157"/>
      <c r="W30" s="157"/>
      <c r="X30" s="157"/>
      <c r="Y30" s="157"/>
      <c r="Z30" s="157"/>
      <c r="AA30" s="157"/>
      <c r="AB30" s="157"/>
      <c r="AC30" s="157"/>
      <c r="AD30" s="157"/>
      <c r="AE30" s="157" t="s">
        <v>147</v>
      </c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</row>
    <row r="31" spans="1:60">
      <c r="A31" s="159" t="s">
        <v>123</v>
      </c>
      <c r="B31" s="165" t="s">
        <v>72</v>
      </c>
      <c r="C31" s="198" t="s">
        <v>73</v>
      </c>
      <c r="D31" s="169"/>
      <c r="E31" s="173"/>
      <c r="F31" s="176"/>
      <c r="G31" s="176">
        <f>SUMIF(AE32:AE36,"&lt;&gt;NOR",G32:G36)</f>
        <v>0</v>
      </c>
      <c r="H31" s="176"/>
      <c r="I31" s="176">
        <f>SUM(I32:I36)</f>
        <v>0</v>
      </c>
      <c r="J31" s="176"/>
      <c r="K31" s="176">
        <f>SUM(K32:K36)</f>
        <v>0</v>
      </c>
      <c r="L31" s="176"/>
      <c r="M31" s="176">
        <f>SUM(M32:M36)</f>
        <v>0</v>
      </c>
      <c r="N31" s="170"/>
      <c r="O31" s="170">
        <f>SUM(O32:O36)</f>
        <v>6.7600000000000004E-3</v>
      </c>
      <c r="P31" s="170"/>
      <c r="Q31" s="170">
        <f>SUM(Q32:Q36)</f>
        <v>15.189500000000001</v>
      </c>
      <c r="R31" s="170"/>
      <c r="S31" s="170"/>
      <c r="T31" s="171"/>
      <c r="U31" s="170">
        <f>SUM(U32:U36)</f>
        <v>41.680000000000007</v>
      </c>
      <c r="AE31" t="s">
        <v>124</v>
      </c>
    </row>
    <row r="32" spans="1:60" outlineLevel="1">
      <c r="A32" s="158">
        <v>16</v>
      </c>
      <c r="B32" s="164" t="s">
        <v>160</v>
      </c>
      <c r="C32" s="197" t="s">
        <v>161</v>
      </c>
      <c r="D32" s="166" t="s">
        <v>133</v>
      </c>
      <c r="E32" s="172">
        <v>2</v>
      </c>
      <c r="F32" s="174"/>
      <c r="G32" s="175">
        <f>ROUND(E32*F32,2)</f>
        <v>0</v>
      </c>
      <c r="H32" s="174"/>
      <c r="I32" s="175">
        <f>ROUND(E32*H32,2)</f>
        <v>0</v>
      </c>
      <c r="J32" s="174"/>
      <c r="K32" s="175">
        <f>ROUND(E32*J32,2)</f>
        <v>0</v>
      </c>
      <c r="L32" s="175">
        <v>21</v>
      </c>
      <c r="M32" s="175">
        <f>G32*(1+L32/100)</f>
        <v>0</v>
      </c>
      <c r="N32" s="167">
        <v>1.17E-3</v>
      </c>
      <c r="O32" s="167">
        <f>ROUND(E32*N32,5)</f>
        <v>2.3400000000000001E-3</v>
      </c>
      <c r="P32" s="167">
        <v>7.5999999999999998E-2</v>
      </c>
      <c r="Q32" s="167">
        <f>ROUND(E32*P32,5)</f>
        <v>0.152</v>
      </c>
      <c r="R32" s="167"/>
      <c r="S32" s="167"/>
      <c r="T32" s="168">
        <v>0.93899999999999995</v>
      </c>
      <c r="U32" s="167">
        <f>ROUND(E32*T32,2)</f>
        <v>1.88</v>
      </c>
      <c r="V32" s="157"/>
      <c r="W32" s="157"/>
      <c r="X32" s="157"/>
      <c r="Y32" s="157"/>
      <c r="Z32" s="157"/>
      <c r="AA32" s="157"/>
      <c r="AB32" s="157"/>
      <c r="AC32" s="157"/>
      <c r="AD32" s="157"/>
      <c r="AE32" s="157" t="s">
        <v>128</v>
      </c>
      <c r="AF32" s="157"/>
      <c r="AG32" s="157"/>
      <c r="AH32" s="157"/>
      <c r="AI32" s="157"/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</row>
    <row r="33" spans="1:60" ht="20.399999999999999" outlineLevel="1">
      <c r="A33" s="158">
        <v>17</v>
      </c>
      <c r="B33" s="164" t="s">
        <v>162</v>
      </c>
      <c r="C33" s="197" t="s">
        <v>163</v>
      </c>
      <c r="D33" s="166" t="s">
        <v>127</v>
      </c>
      <c r="E33" s="172">
        <v>4.8</v>
      </c>
      <c r="F33" s="174"/>
      <c r="G33" s="175">
        <f>ROUND(E33*F33,2)</f>
        <v>0</v>
      </c>
      <c r="H33" s="174"/>
      <c r="I33" s="175">
        <f>ROUND(E33*H33,2)</f>
        <v>0</v>
      </c>
      <c r="J33" s="174"/>
      <c r="K33" s="175">
        <f>ROUND(E33*J33,2)</f>
        <v>0</v>
      </c>
      <c r="L33" s="175">
        <v>21</v>
      </c>
      <c r="M33" s="175">
        <f>G33*(1+L33/100)</f>
        <v>0</v>
      </c>
      <c r="N33" s="167">
        <v>0</v>
      </c>
      <c r="O33" s="167">
        <f>ROUND(E33*N33,5)</f>
        <v>0</v>
      </c>
      <c r="P33" s="167">
        <v>2.2000000000000002</v>
      </c>
      <c r="Q33" s="167">
        <f>ROUND(E33*P33,5)</f>
        <v>10.56</v>
      </c>
      <c r="R33" s="167"/>
      <c r="S33" s="167"/>
      <c r="T33" s="168">
        <v>7.17</v>
      </c>
      <c r="U33" s="167">
        <f>ROUND(E33*T33,2)</f>
        <v>34.42</v>
      </c>
      <c r="V33" s="157"/>
      <c r="W33" s="157"/>
      <c r="X33" s="157"/>
      <c r="Y33" s="157"/>
      <c r="Z33" s="157"/>
      <c r="AA33" s="157"/>
      <c r="AB33" s="157"/>
      <c r="AC33" s="157"/>
      <c r="AD33" s="157"/>
      <c r="AE33" s="157" t="s">
        <v>128</v>
      </c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</row>
    <row r="34" spans="1:60" outlineLevel="1">
      <c r="A34" s="158">
        <v>18</v>
      </c>
      <c r="B34" s="164" t="s">
        <v>164</v>
      </c>
      <c r="C34" s="197" t="s">
        <v>165</v>
      </c>
      <c r="D34" s="166" t="s">
        <v>127</v>
      </c>
      <c r="E34" s="172">
        <v>2</v>
      </c>
      <c r="F34" s="174"/>
      <c r="G34" s="175">
        <f>ROUND(E34*F34,2)</f>
        <v>0</v>
      </c>
      <c r="H34" s="174"/>
      <c r="I34" s="175">
        <f>ROUND(E34*H34,2)</f>
        <v>0</v>
      </c>
      <c r="J34" s="174"/>
      <c r="K34" s="175">
        <f>ROUND(E34*J34,2)</f>
        <v>0</v>
      </c>
      <c r="L34" s="175">
        <v>21</v>
      </c>
      <c r="M34" s="175">
        <f>G34*(1+L34/100)</f>
        <v>0</v>
      </c>
      <c r="N34" s="167">
        <v>1.2800000000000001E-3</v>
      </c>
      <c r="O34" s="167">
        <f>ROUND(E34*N34,5)</f>
        <v>2.5600000000000002E-3</v>
      </c>
      <c r="P34" s="167">
        <v>1.95</v>
      </c>
      <c r="Q34" s="167">
        <f>ROUND(E34*P34,5)</f>
        <v>3.9</v>
      </c>
      <c r="R34" s="167"/>
      <c r="S34" s="167"/>
      <c r="T34" s="168">
        <v>1.7010000000000001</v>
      </c>
      <c r="U34" s="167">
        <f>ROUND(E34*T34,2)</f>
        <v>3.4</v>
      </c>
      <c r="V34" s="157"/>
      <c r="W34" s="157"/>
      <c r="X34" s="157"/>
      <c r="Y34" s="157"/>
      <c r="Z34" s="157"/>
      <c r="AA34" s="157"/>
      <c r="AB34" s="157"/>
      <c r="AC34" s="157"/>
      <c r="AD34" s="157"/>
      <c r="AE34" s="157" t="s">
        <v>128</v>
      </c>
      <c r="AF34" s="157"/>
      <c r="AG34" s="157"/>
      <c r="AH34" s="157"/>
      <c r="AI34" s="157"/>
      <c r="AJ34" s="157"/>
      <c r="AK34" s="157"/>
      <c r="AL34" s="157"/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  <c r="BH34" s="157"/>
    </row>
    <row r="35" spans="1:60" outlineLevel="1">
      <c r="A35" s="158">
        <v>19</v>
      </c>
      <c r="B35" s="164" t="s">
        <v>166</v>
      </c>
      <c r="C35" s="197" t="s">
        <v>167</v>
      </c>
      <c r="D35" s="166" t="s">
        <v>133</v>
      </c>
      <c r="E35" s="172">
        <v>1</v>
      </c>
      <c r="F35" s="174"/>
      <c r="G35" s="175">
        <f>ROUND(E35*F35,2)</f>
        <v>0</v>
      </c>
      <c r="H35" s="174"/>
      <c r="I35" s="175">
        <f>ROUND(E35*H35,2)</f>
        <v>0</v>
      </c>
      <c r="J35" s="174"/>
      <c r="K35" s="175">
        <f>ROUND(E35*J35,2)</f>
        <v>0</v>
      </c>
      <c r="L35" s="175">
        <v>21</v>
      </c>
      <c r="M35" s="175">
        <f>G35*(1+L35/100)</f>
        <v>0</v>
      </c>
      <c r="N35" s="167">
        <v>3.4000000000000002E-4</v>
      </c>
      <c r="O35" s="167">
        <f>ROUND(E35*N35,5)</f>
        <v>3.4000000000000002E-4</v>
      </c>
      <c r="P35" s="167">
        <v>0.54500000000000004</v>
      </c>
      <c r="Q35" s="167">
        <f>ROUND(E35*P35,5)</f>
        <v>0.54500000000000004</v>
      </c>
      <c r="R35" s="167"/>
      <c r="S35" s="167"/>
      <c r="T35" s="168">
        <v>1.524</v>
      </c>
      <c r="U35" s="167">
        <f>ROUND(E35*T35,2)</f>
        <v>1.52</v>
      </c>
      <c r="V35" s="157"/>
      <c r="W35" s="157"/>
      <c r="X35" s="157"/>
      <c r="Y35" s="157"/>
      <c r="Z35" s="157"/>
      <c r="AA35" s="157"/>
      <c r="AB35" s="157"/>
      <c r="AC35" s="157"/>
      <c r="AD35" s="157"/>
      <c r="AE35" s="157" t="s">
        <v>128</v>
      </c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</row>
    <row r="36" spans="1:60" outlineLevel="1">
      <c r="A36" s="158">
        <v>20</v>
      </c>
      <c r="B36" s="164" t="s">
        <v>168</v>
      </c>
      <c r="C36" s="197" t="s">
        <v>169</v>
      </c>
      <c r="D36" s="166" t="s">
        <v>133</v>
      </c>
      <c r="E36" s="172">
        <v>0.5</v>
      </c>
      <c r="F36" s="174"/>
      <c r="G36" s="175">
        <f>ROUND(E36*F36,2)</f>
        <v>0</v>
      </c>
      <c r="H36" s="174"/>
      <c r="I36" s="175">
        <f>ROUND(E36*H36,2)</f>
        <v>0</v>
      </c>
      <c r="J36" s="174"/>
      <c r="K36" s="175">
        <f>ROUND(E36*J36,2)</f>
        <v>0</v>
      </c>
      <c r="L36" s="175">
        <v>21</v>
      </c>
      <c r="M36" s="175">
        <f>G36*(1+L36/100)</f>
        <v>0</v>
      </c>
      <c r="N36" s="167">
        <v>3.0400000000000002E-3</v>
      </c>
      <c r="O36" s="167">
        <f>ROUND(E36*N36,5)</f>
        <v>1.5200000000000001E-3</v>
      </c>
      <c r="P36" s="167">
        <v>6.5000000000000002E-2</v>
      </c>
      <c r="Q36" s="167">
        <f>ROUND(E36*P36,5)</f>
        <v>3.2500000000000001E-2</v>
      </c>
      <c r="R36" s="167"/>
      <c r="S36" s="167"/>
      <c r="T36" s="168">
        <v>0.91300000000000003</v>
      </c>
      <c r="U36" s="167">
        <f>ROUND(E36*T36,2)</f>
        <v>0.46</v>
      </c>
      <c r="V36" s="157"/>
      <c r="W36" s="157"/>
      <c r="X36" s="157"/>
      <c r="Y36" s="157"/>
      <c r="Z36" s="157"/>
      <c r="AA36" s="157"/>
      <c r="AB36" s="157"/>
      <c r="AC36" s="157"/>
      <c r="AD36" s="157"/>
      <c r="AE36" s="157" t="s">
        <v>128</v>
      </c>
      <c r="AF36" s="157"/>
      <c r="AG36" s="157"/>
      <c r="AH36" s="157"/>
      <c r="AI36" s="157"/>
      <c r="AJ36" s="157"/>
      <c r="AK36" s="157"/>
      <c r="AL36" s="157"/>
      <c r="AM36" s="157"/>
      <c r="AN36" s="157"/>
      <c r="AO36" s="157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</row>
    <row r="37" spans="1:60">
      <c r="A37" s="159" t="s">
        <v>123</v>
      </c>
      <c r="B37" s="165" t="s">
        <v>74</v>
      </c>
      <c r="C37" s="198" t="s">
        <v>75</v>
      </c>
      <c r="D37" s="169"/>
      <c r="E37" s="173"/>
      <c r="F37" s="176"/>
      <c r="G37" s="176">
        <f>SUMIF(AE38:AE43,"&lt;&gt;NOR",G38:G43)</f>
        <v>0</v>
      </c>
      <c r="H37" s="176"/>
      <c r="I37" s="176">
        <f>SUM(I38:I43)</f>
        <v>0</v>
      </c>
      <c r="J37" s="176"/>
      <c r="K37" s="176">
        <f>SUM(K38:K43)</f>
        <v>0</v>
      </c>
      <c r="L37" s="176"/>
      <c r="M37" s="176">
        <f>SUM(M38:M43)</f>
        <v>0</v>
      </c>
      <c r="N37" s="170"/>
      <c r="O37" s="170">
        <f>SUM(O38:O43)</f>
        <v>7.1999999999999998E-3</v>
      </c>
      <c r="P37" s="170"/>
      <c r="Q37" s="170">
        <f>SUM(Q38:Q43)</f>
        <v>1.2840000000000001E-2</v>
      </c>
      <c r="R37" s="170"/>
      <c r="S37" s="170"/>
      <c r="T37" s="171"/>
      <c r="U37" s="170">
        <f>SUM(U38:U43)</f>
        <v>26.61</v>
      </c>
      <c r="AE37" t="s">
        <v>124</v>
      </c>
    </row>
    <row r="38" spans="1:60" outlineLevel="1">
      <c r="A38" s="158">
        <v>21</v>
      </c>
      <c r="B38" s="164" t="s">
        <v>170</v>
      </c>
      <c r="C38" s="197" t="s">
        <v>171</v>
      </c>
      <c r="D38" s="166" t="s">
        <v>172</v>
      </c>
      <c r="E38" s="172">
        <v>1</v>
      </c>
      <c r="F38" s="174"/>
      <c r="G38" s="175">
        <f t="shared" ref="G38:G43" si="0">ROUND(E38*F38,2)</f>
        <v>0</v>
      </c>
      <c r="H38" s="174"/>
      <c r="I38" s="175">
        <f t="shared" ref="I38:I43" si="1">ROUND(E38*H38,2)</f>
        <v>0</v>
      </c>
      <c r="J38" s="174"/>
      <c r="K38" s="175">
        <f t="shared" ref="K38:K43" si="2">ROUND(E38*J38,2)</f>
        <v>0</v>
      </c>
      <c r="L38" s="175">
        <v>21</v>
      </c>
      <c r="M38" s="175">
        <f t="shared" ref="M38:M43" si="3">G38*(1+L38/100)</f>
        <v>0</v>
      </c>
      <c r="N38" s="167">
        <v>0</v>
      </c>
      <c r="O38" s="167">
        <f t="shared" ref="O38:O43" si="4">ROUND(E38*N38,5)</f>
        <v>0</v>
      </c>
      <c r="P38" s="167">
        <v>2.14E-3</v>
      </c>
      <c r="Q38" s="167">
        <f t="shared" ref="Q38:Q43" si="5">ROUND(E38*P38,5)</f>
        <v>2.14E-3</v>
      </c>
      <c r="R38" s="167"/>
      <c r="S38" s="167"/>
      <c r="T38" s="168">
        <v>6.9</v>
      </c>
      <c r="U38" s="167">
        <f t="shared" ref="U38:U43" si="6">ROUND(E38*T38,2)</f>
        <v>6.9</v>
      </c>
      <c r="V38" s="157"/>
      <c r="W38" s="157"/>
      <c r="X38" s="157"/>
      <c r="Y38" s="157"/>
      <c r="Z38" s="157"/>
      <c r="AA38" s="157"/>
      <c r="AB38" s="157"/>
      <c r="AC38" s="157"/>
      <c r="AD38" s="157"/>
      <c r="AE38" s="157" t="s">
        <v>128</v>
      </c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</row>
    <row r="39" spans="1:60" outlineLevel="1">
      <c r="A39" s="158">
        <v>22</v>
      </c>
      <c r="B39" s="164" t="s">
        <v>173</v>
      </c>
      <c r="C39" s="197" t="s">
        <v>174</v>
      </c>
      <c r="D39" s="166" t="s">
        <v>172</v>
      </c>
      <c r="E39" s="172">
        <v>1</v>
      </c>
      <c r="F39" s="174"/>
      <c r="G39" s="175">
        <f t="shared" si="0"/>
        <v>0</v>
      </c>
      <c r="H39" s="174"/>
      <c r="I39" s="175">
        <f t="shared" si="1"/>
        <v>0</v>
      </c>
      <c r="J39" s="174"/>
      <c r="K39" s="175">
        <f t="shared" si="2"/>
        <v>0</v>
      </c>
      <c r="L39" s="175">
        <v>21</v>
      </c>
      <c r="M39" s="175">
        <f t="shared" si="3"/>
        <v>0</v>
      </c>
      <c r="N39" s="167">
        <v>2.0000000000000002E-5</v>
      </c>
      <c r="O39" s="167">
        <f t="shared" si="4"/>
        <v>2.0000000000000002E-5</v>
      </c>
      <c r="P39" s="167">
        <v>0</v>
      </c>
      <c r="Q39" s="167">
        <f t="shared" si="5"/>
        <v>0</v>
      </c>
      <c r="R39" s="167"/>
      <c r="S39" s="167"/>
      <c r="T39" s="168">
        <v>2.1150000000000002</v>
      </c>
      <c r="U39" s="167">
        <f t="shared" si="6"/>
        <v>2.12</v>
      </c>
      <c r="V39" s="157"/>
      <c r="W39" s="157"/>
      <c r="X39" s="157"/>
      <c r="Y39" s="157"/>
      <c r="Z39" s="157"/>
      <c r="AA39" s="157"/>
      <c r="AB39" s="157"/>
      <c r="AC39" s="157"/>
      <c r="AD39" s="157"/>
      <c r="AE39" s="157" t="s">
        <v>128</v>
      </c>
      <c r="AF39" s="157"/>
      <c r="AG39" s="157"/>
      <c r="AH39" s="157"/>
      <c r="AI39" s="157"/>
      <c r="AJ39" s="157"/>
      <c r="AK39" s="157"/>
      <c r="AL39" s="157"/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  <c r="BH39" s="157"/>
    </row>
    <row r="40" spans="1:60" outlineLevel="1">
      <c r="A40" s="158">
        <v>23</v>
      </c>
      <c r="B40" s="164" t="s">
        <v>175</v>
      </c>
      <c r="C40" s="197" t="s">
        <v>176</v>
      </c>
      <c r="D40" s="166" t="s">
        <v>172</v>
      </c>
      <c r="E40" s="172">
        <v>2</v>
      </c>
      <c r="F40" s="174"/>
      <c r="G40" s="175">
        <f t="shared" si="0"/>
        <v>0</v>
      </c>
      <c r="H40" s="174"/>
      <c r="I40" s="175">
        <f t="shared" si="1"/>
        <v>0</v>
      </c>
      <c r="J40" s="174"/>
      <c r="K40" s="175">
        <f t="shared" si="2"/>
        <v>0</v>
      </c>
      <c r="L40" s="175">
        <v>21</v>
      </c>
      <c r="M40" s="175">
        <f t="shared" si="3"/>
        <v>0</v>
      </c>
      <c r="N40" s="167">
        <v>0</v>
      </c>
      <c r="O40" s="167">
        <f t="shared" si="4"/>
        <v>0</v>
      </c>
      <c r="P40" s="167">
        <v>2.14E-3</v>
      </c>
      <c r="Q40" s="167">
        <f t="shared" si="5"/>
        <v>4.28E-3</v>
      </c>
      <c r="R40" s="167"/>
      <c r="S40" s="167"/>
      <c r="T40" s="168">
        <v>2.35</v>
      </c>
      <c r="U40" s="167">
        <f t="shared" si="6"/>
        <v>4.7</v>
      </c>
      <c r="V40" s="157"/>
      <c r="W40" s="157"/>
      <c r="X40" s="157"/>
      <c r="Y40" s="157"/>
      <c r="Z40" s="157"/>
      <c r="AA40" s="157"/>
      <c r="AB40" s="157"/>
      <c r="AC40" s="157"/>
      <c r="AD40" s="157"/>
      <c r="AE40" s="157" t="s">
        <v>128</v>
      </c>
      <c r="AF40" s="157"/>
      <c r="AG40" s="157"/>
      <c r="AH40" s="157"/>
      <c r="AI40" s="157"/>
      <c r="AJ40" s="157"/>
      <c r="AK40" s="157"/>
      <c r="AL40" s="157"/>
      <c r="AM40" s="157"/>
      <c r="AN40" s="157"/>
      <c r="AO40" s="157"/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  <c r="AZ40" s="157"/>
      <c r="BA40" s="157"/>
      <c r="BB40" s="157"/>
      <c r="BC40" s="157"/>
      <c r="BD40" s="157"/>
      <c r="BE40" s="157"/>
      <c r="BF40" s="157"/>
      <c r="BG40" s="157"/>
      <c r="BH40" s="157"/>
    </row>
    <row r="41" spans="1:60" outlineLevel="1">
      <c r="A41" s="158">
        <v>24</v>
      </c>
      <c r="B41" s="164" t="s">
        <v>177</v>
      </c>
      <c r="C41" s="197" t="s">
        <v>178</v>
      </c>
      <c r="D41" s="166" t="s">
        <v>172</v>
      </c>
      <c r="E41" s="172">
        <v>3</v>
      </c>
      <c r="F41" s="174"/>
      <c r="G41" s="175">
        <f t="shared" si="0"/>
        <v>0</v>
      </c>
      <c r="H41" s="174"/>
      <c r="I41" s="175">
        <f t="shared" si="1"/>
        <v>0</v>
      </c>
      <c r="J41" s="174"/>
      <c r="K41" s="175">
        <f t="shared" si="2"/>
        <v>0</v>
      </c>
      <c r="L41" s="175">
        <v>21</v>
      </c>
      <c r="M41" s="175">
        <f t="shared" si="3"/>
        <v>0</v>
      </c>
      <c r="N41" s="167">
        <v>0</v>
      </c>
      <c r="O41" s="167">
        <f t="shared" si="4"/>
        <v>0</v>
      </c>
      <c r="P41" s="167">
        <v>2.14E-3</v>
      </c>
      <c r="Q41" s="167">
        <f t="shared" si="5"/>
        <v>6.4200000000000004E-3</v>
      </c>
      <c r="R41" s="167"/>
      <c r="S41" s="167"/>
      <c r="T41" s="168">
        <v>2.95</v>
      </c>
      <c r="U41" s="167">
        <f t="shared" si="6"/>
        <v>8.85</v>
      </c>
      <c r="V41" s="157"/>
      <c r="W41" s="157"/>
      <c r="X41" s="157"/>
      <c r="Y41" s="157"/>
      <c r="Z41" s="157"/>
      <c r="AA41" s="157"/>
      <c r="AB41" s="157"/>
      <c r="AC41" s="157"/>
      <c r="AD41" s="157"/>
      <c r="AE41" s="157" t="s">
        <v>128</v>
      </c>
      <c r="AF41" s="157"/>
      <c r="AG41" s="157"/>
      <c r="AH41" s="157"/>
      <c r="AI41" s="157"/>
      <c r="AJ41" s="157"/>
      <c r="AK41" s="157"/>
      <c r="AL41" s="157"/>
      <c r="AM41" s="157"/>
      <c r="AN41" s="157"/>
      <c r="AO41" s="157"/>
      <c r="AP41" s="157"/>
      <c r="AQ41" s="157"/>
      <c r="AR41" s="157"/>
      <c r="AS41" s="157"/>
      <c r="AT41" s="157"/>
      <c r="AU41" s="157"/>
      <c r="AV41" s="157"/>
      <c r="AW41" s="157"/>
      <c r="AX41" s="157"/>
      <c r="AY41" s="157"/>
      <c r="AZ41" s="157"/>
      <c r="BA41" s="157"/>
      <c r="BB41" s="157"/>
      <c r="BC41" s="157"/>
      <c r="BD41" s="157"/>
      <c r="BE41" s="157"/>
      <c r="BF41" s="157"/>
      <c r="BG41" s="157"/>
      <c r="BH41" s="157"/>
    </row>
    <row r="42" spans="1:60" outlineLevel="1">
      <c r="A42" s="158">
        <v>25</v>
      </c>
      <c r="B42" s="164" t="s">
        <v>179</v>
      </c>
      <c r="C42" s="197" t="s">
        <v>180</v>
      </c>
      <c r="D42" s="166" t="s">
        <v>172</v>
      </c>
      <c r="E42" s="172">
        <v>2</v>
      </c>
      <c r="F42" s="174"/>
      <c r="G42" s="175">
        <f t="shared" si="0"/>
        <v>0</v>
      </c>
      <c r="H42" s="174"/>
      <c r="I42" s="175">
        <f t="shared" si="1"/>
        <v>0</v>
      </c>
      <c r="J42" s="174"/>
      <c r="K42" s="175">
        <f t="shared" si="2"/>
        <v>0</v>
      </c>
      <c r="L42" s="175">
        <v>21</v>
      </c>
      <c r="M42" s="175">
        <f t="shared" si="3"/>
        <v>0</v>
      </c>
      <c r="N42" s="167">
        <v>2.2499999999999998E-3</v>
      </c>
      <c r="O42" s="167">
        <f t="shared" si="4"/>
        <v>4.4999999999999997E-3</v>
      </c>
      <c r="P42" s="167">
        <v>0</v>
      </c>
      <c r="Q42" s="167">
        <f t="shared" si="5"/>
        <v>0</v>
      </c>
      <c r="R42" s="167"/>
      <c r="S42" s="167"/>
      <c r="T42" s="168">
        <v>1.589</v>
      </c>
      <c r="U42" s="167">
        <f t="shared" si="6"/>
        <v>3.18</v>
      </c>
      <c r="V42" s="157"/>
      <c r="W42" s="157"/>
      <c r="X42" s="157"/>
      <c r="Y42" s="157"/>
      <c r="Z42" s="157"/>
      <c r="AA42" s="157"/>
      <c r="AB42" s="157"/>
      <c r="AC42" s="157"/>
      <c r="AD42" s="157"/>
      <c r="AE42" s="157" t="s">
        <v>128</v>
      </c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</row>
    <row r="43" spans="1:60" outlineLevel="1">
      <c r="A43" s="158">
        <v>26</v>
      </c>
      <c r="B43" s="164" t="s">
        <v>181</v>
      </c>
      <c r="C43" s="197" t="s">
        <v>182</v>
      </c>
      <c r="D43" s="166" t="s">
        <v>172</v>
      </c>
      <c r="E43" s="172">
        <v>2</v>
      </c>
      <c r="F43" s="174"/>
      <c r="G43" s="175">
        <f t="shared" si="0"/>
        <v>0</v>
      </c>
      <c r="H43" s="174"/>
      <c r="I43" s="175">
        <f t="shared" si="1"/>
        <v>0</v>
      </c>
      <c r="J43" s="174"/>
      <c r="K43" s="175">
        <f t="shared" si="2"/>
        <v>0</v>
      </c>
      <c r="L43" s="175">
        <v>21</v>
      </c>
      <c r="M43" s="175">
        <f t="shared" si="3"/>
        <v>0</v>
      </c>
      <c r="N43" s="167">
        <v>1.34E-3</v>
      </c>
      <c r="O43" s="167">
        <f t="shared" si="4"/>
        <v>2.6800000000000001E-3</v>
      </c>
      <c r="P43" s="167">
        <v>0</v>
      </c>
      <c r="Q43" s="167">
        <f t="shared" si="5"/>
        <v>0</v>
      </c>
      <c r="R43" s="167"/>
      <c r="S43" s="167"/>
      <c r="T43" s="168">
        <v>0.43</v>
      </c>
      <c r="U43" s="167">
        <f t="shared" si="6"/>
        <v>0.86</v>
      </c>
      <c r="V43" s="157"/>
      <c r="W43" s="157"/>
      <c r="X43" s="157"/>
      <c r="Y43" s="157"/>
      <c r="Z43" s="157"/>
      <c r="AA43" s="157"/>
      <c r="AB43" s="157"/>
      <c r="AC43" s="157"/>
      <c r="AD43" s="157"/>
      <c r="AE43" s="157" t="s">
        <v>128</v>
      </c>
      <c r="AF43" s="157"/>
      <c r="AG43" s="157"/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</row>
    <row r="44" spans="1:60">
      <c r="A44" s="159" t="s">
        <v>123</v>
      </c>
      <c r="B44" s="165" t="s">
        <v>76</v>
      </c>
      <c r="C44" s="198" t="s">
        <v>77</v>
      </c>
      <c r="D44" s="169"/>
      <c r="E44" s="173"/>
      <c r="F44" s="176"/>
      <c r="G44" s="176">
        <f>SUMIF(AE45:AE45,"&lt;&gt;NOR",G45:G45)</f>
        <v>0</v>
      </c>
      <c r="H44" s="176"/>
      <c r="I44" s="176">
        <f>SUM(I45:I45)</f>
        <v>0</v>
      </c>
      <c r="J44" s="176"/>
      <c r="K44" s="176">
        <f>SUM(K45:K45)</f>
        <v>0</v>
      </c>
      <c r="L44" s="176"/>
      <c r="M44" s="176">
        <f>SUM(M45:M45)</f>
        <v>0</v>
      </c>
      <c r="N44" s="170"/>
      <c r="O44" s="170">
        <f>SUM(O45:O45)</f>
        <v>0</v>
      </c>
      <c r="P44" s="170"/>
      <c r="Q44" s="170">
        <f>SUM(Q45:Q45)</f>
        <v>0</v>
      </c>
      <c r="R44" s="170"/>
      <c r="S44" s="170"/>
      <c r="T44" s="171"/>
      <c r="U44" s="170">
        <f>SUM(U45:U45)</f>
        <v>15</v>
      </c>
      <c r="AE44" t="s">
        <v>124</v>
      </c>
    </row>
    <row r="45" spans="1:60" outlineLevel="1">
      <c r="A45" s="158">
        <v>27</v>
      </c>
      <c r="B45" s="164" t="s">
        <v>183</v>
      </c>
      <c r="C45" s="197" t="s">
        <v>184</v>
      </c>
      <c r="D45" s="166" t="s">
        <v>185</v>
      </c>
      <c r="E45" s="172">
        <v>17.600000000000001</v>
      </c>
      <c r="F45" s="174"/>
      <c r="G45" s="175">
        <f>ROUND(E45*F45,2)</f>
        <v>0</v>
      </c>
      <c r="H45" s="174"/>
      <c r="I45" s="175">
        <f>ROUND(E45*H45,2)</f>
        <v>0</v>
      </c>
      <c r="J45" s="174"/>
      <c r="K45" s="175">
        <f>ROUND(E45*J45,2)</f>
        <v>0</v>
      </c>
      <c r="L45" s="175">
        <v>21</v>
      </c>
      <c r="M45" s="175">
        <f>G45*(1+L45/100)</f>
        <v>0</v>
      </c>
      <c r="N45" s="167">
        <v>0</v>
      </c>
      <c r="O45" s="167">
        <f>ROUND(E45*N45,5)</f>
        <v>0</v>
      </c>
      <c r="P45" s="167">
        <v>0</v>
      </c>
      <c r="Q45" s="167">
        <f>ROUND(E45*P45,5)</f>
        <v>0</v>
      </c>
      <c r="R45" s="167"/>
      <c r="S45" s="167"/>
      <c r="T45" s="168">
        <v>0.85199999999999998</v>
      </c>
      <c r="U45" s="167">
        <f>ROUND(E45*T45,2)</f>
        <v>15</v>
      </c>
      <c r="V45" s="157"/>
      <c r="W45" s="157"/>
      <c r="X45" s="157"/>
      <c r="Y45" s="157"/>
      <c r="Z45" s="157"/>
      <c r="AA45" s="157"/>
      <c r="AB45" s="157"/>
      <c r="AC45" s="157"/>
      <c r="AD45" s="157"/>
      <c r="AE45" s="157" t="s">
        <v>128</v>
      </c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  <c r="AP45" s="157"/>
      <c r="AQ45" s="157"/>
      <c r="AR45" s="157"/>
      <c r="AS45" s="157"/>
      <c r="AT45" s="157"/>
      <c r="AU45" s="157"/>
      <c r="AV45" s="157"/>
      <c r="AW45" s="157"/>
      <c r="AX45" s="157"/>
      <c r="AY45" s="157"/>
      <c r="AZ45" s="157"/>
      <c r="BA45" s="157"/>
      <c r="BB45" s="157"/>
      <c r="BC45" s="157"/>
      <c r="BD45" s="157"/>
      <c r="BE45" s="157"/>
      <c r="BF45" s="157"/>
      <c r="BG45" s="157"/>
      <c r="BH45" s="157"/>
    </row>
    <row r="46" spans="1:60">
      <c r="A46" s="159" t="s">
        <v>123</v>
      </c>
      <c r="B46" s="165" t="s">
        <v>78</v>
      </c>
      <c r="C46" s="198" t="s">
        <v>79</v>
      </c>
      <c r="D46" s="169"/>
      <c r="E46" s="173"/>
      <c r="F46" s="176"/>
      <c r="G46" s="176">
        <f>SUMIF(AE47:AE50,"&lt;&gt;NOR",G47:G50)</f>
        <v>0</v>
      </c>
      <c r="H46" s="176"/>
      <c r="I46" s="176">
        <f>SUM(I47:I50)</f>
        <v>0</v>
      </c>
      <c r="J46" s="176"/>
      <c r="K46" s="176">
        <f>SUM(K47:K50)</f>
        <v>0</v>
      </c>
      <c r="L46" s="176"/>
      <c r="M46" s="176">
        <f>SUM(M47:M50)</f>
        <v>0</v>
      </c>
      <c r="N46" s="170"/>
      <c r="O46" s="170">
        <f>SUM(O47:O50)</f>
        <v>1.8049999999999997E-2</v>
      </c>
      <c r="P46" s="170"/>
      <c r="Q46" s="170">
        <f>SUM(Q47:Q50)</f>
        <v>0</v>
      </c>
      <c r="R46" s="170"/>
      <c r="S46" s="170"/>
      <c r="T46" s="171"/>
      <c r="U46" s="170">
        <f>SUM(U47:U50)</f>
        <v>7.7100000000000009</v>
      </c>
      <c r="AE46" t="s">
        <v>124</v>
      </c>
    </row>
    <row r="47" spans="1:60" ht="20.399999999999999" outlineLevel="1">
      <c r="A47" s="158">
        <v>28</v>
      </c>
      <c r="B47" s="164" t="s">
        <v>186</v>
      </c>
      <c r="C47" s="197" t="s">
        <v>187</v>
      </c>
      <c r="D47" s="166" t="s">
        <v>146</v>
      </c>
      <c r="E47" s="172">
        <v>1</v>
      </c>
      <c r="F47" s="174"/>
      <c r="G47" s="175">
        <f>ROUND(E47*F47,2)</f>
        <v>0</v>
      </c>
      <c r="H47" s="174"/>
      <c r="I47" s="175">
        <f>ROUND(E47*H47,2)</f>
        <v>0</v>
      </c>
      <c r="J47" s="174"/>
      <c r="K47" s="175">
        <f>ROUND(E47*J47,2)</f>
        <v>0</v>
      </c>
      <c r="L47" s="175">
        <v>21</v>
      </c>
      <c r="M47" s="175">
        <f>G47*(1+L47/100)</f>
        <v>0</v>
      </c>
      <c r="N47" s="167">
        <v>1.729E-2</v>
      </c>
      <c r="O47" s="167">
        <f>ROUND(E47*N47,5)</f>
        <v>1.729E-2</v>
      </c>
      <c r="P47" s="167">
        <v>0</v>
      </c>
      <c r="Q47" s="167">
        <f>ROUND(E47*P47,5)</f>
        <v>0</v>
      </c>
      <c r="R47" s="167"/>
      <c r="S47" s="167"/>
      <c r="T47" s="168">
        <v>1.39</v>
      </c>
      <c r="U47" s="167">
        <f>ROUND(E47*T47,2)</f>
        <v>1.39</v>
      </c>
      <c r="V47" s="157"/>
      <c r="W47" s="157"/>
      <c r="X47" s="157"/>
      <c r="Y47" s="157"/>
      <c r="Z47" s="157"/>
      <c r="AA47" s="157"/>
      <c r="AB47" s="157"/>
      <c r="AC47" s="157"/>
      <c r="AD47" s="157"/>
      <c r="AE47" s="157" t="s">
        <v>128</v>
      </c>
      <c r="AF47" s="157"/>
      <c r="AG47" s="157"/>
      <c r="AH47" s="157"/>
      <c r="AI47" s="157"/>
      <c r="AJ47" s="157"/>
      <c r="AK47" s="157"/>
      <c r="AL47" s="157"/>
      <c r="AM47" s="157"/>
      <c r="AN47" s="157"/>
      <c r="AO47" s="157"/>
      <c r="AP47" s="157"/>
      <c r="AQ47" s="157"/>
      <c r="AR47" s="157"/>
      <c r="AS47" s="157"/>
      <c r="AT47" s="157"/>
      <c r="AU47" s="157"/>
      <c r="AV47" s="157"/>
      <c r="AW47" s="157"/>
      <c r="AX47" s="157"/>
      <c r="AY47" s="157"/>
      <c r="AZ47" s="157"/>
      <c r="BA47" s="157"/>
      <c r="BB47" s="157"/>
      <c r="BC47" s="157"/>
      <c r="BD47" s="157"/>
      <c r="BE47" s="157"/>
      <c r="BF47" s="157"/>
      <c r="BG47" s="157"/>
      <c r="BH47" s="157"/>
    </row>
    <row r="48" spans="1:60" outlineLevel="1">
      <c r="A48" s="158">
        <v>29</v>
      </c>
      <c r="B48" s="164" t="s">
        <v>188</v>
      </c>
      <c r="C48" s="197" t="s">
        <v>189</v>
      </c>
      <c r="D48" s="166" t="s">
        <v>146</v>
      </c>
      <c r="E48" s="172">
        <v>4</v>
      </c>
      <c r="F48" s="174"/>
      <c r="G48" s="175">
        <f>ROUND(E48*F48,2)</f>
        <v>0</v>
      </c>
      <c r="H48" s="174"/>
      <c r="I48" s="175">
        <f>ROUND(E48*H48,2)</f>
        <v>0</v>
      </c>
      <c r="J48" s="174"/>
      <c r="K48" s="175">
        <f>ROUND(E48*J48,2)</f>
        <v>0</v>
      </c>
      <c r="L48" s="175">
        <v>21</v>
      </c>
      <c r="M48" s="175">
        <f>G48*(1+L48/100)</f>
        <v>0</v>
      </c>
      <c r="N48" s="167">
        <v>5.0000000000000002E-5</v>
      </c>
      <c r="O48" s="167">
        <f>ROUND(E48*N48,5)</f>
        <v>2.0000000000000001E-4</v>
      </c>
      <c r="P48" s="167">
        <v>0</v>
      </c>
      <c r="Q48" s="167">
        <f>ROUND(E48*P48,5)</f>
        <v>0</v>
      </c>
      <c r="R48" s="167"/>
      <c r="S48" s="167"/>
      <c r="T48" s="168">
        <v>0.5</v>
      </c>
      <c r="U48" s="167">
        <f>ROUND(E48*T48,2)</f>
        <v>2</v>
      </c>
      <c r="V48" s="157"/>
      <c r="W48" s="157"/>
      <c r="X48" s="157"/>
      <c r="Y48" s="157"/>
      <c r="Z48" s="157"/>
      <c r="AA48" s="157"/>
      <c r="AB48" s="157"/>
      <c r="AC48" s="157"/>
      <c r="AD48" s="157"/>
      <c r="AE48" s="157" t="s">
        <v>128</v>
      </c>
      <c r="AF48" s="157"/>
      <c r="AG48" s="157"/>
      <c r="AH48" s="157"/>
      <c r="AI48" s="157"/>
      <c r="AJ48" s="157"/>
      <c r="AK48" s="157"/>
      <c r="AL48" s="157"/>
      <c r="AM48" s="157"/>
      <c r="AN48" s="157"/>
      <c r="AO48" s="157"/>
      <c r="AP48" s="157"/>
      <c r="AQ48" s="157"/>
      <c r="AR48" s="157"/>
      <c r="AS48" s="157"/>
      <c r="AT48" s="157"/>
      <c r="AU48" s="157"/>
      <c r="AV48" s="157"/>
      <c r="AW48" s="157"/>
      <c r="AX48" s="157"/>
      <c r="AY48" s="157"/>
      <c r="AZ48" s="157"/>
      <c r="BA48" s="157"/>
      <c r="BB48" s="157"/>
      <c r="BC48" s="157"/>
      <c r="BD48" s="157"/>
      <c r="BE48" s="157"/>
      <c r="BF48" s="157"/>
      <c r="BG48" s="157"/>
      <c r="BH48" s="157"/>
    </row>
    <row r="49" spans="1:60" outlineLevel="1">
      <c r="A49" s="158">
        <v>30</v>
      </c>
      <c r="B49" s="164" t="s">
        <v>190</v>
      </c>
      <c r="C49" s="197" t="s">
        <v>191</v>
      </c>
      <c r="D49" s="166" t="s">
        <v>146</v>
      </c>
      <c r="E49" s="172">
        <v>2</v>
      </c>
      <c r="F49" s="174"/>
      <c r="G49" s="175">
        <f>ROUND(E49*F49,2)</f>
        <v>0</v>
      </c>
      <c r="H49" s="174"/>
      <c r="I49" s="175">
        <f>ROUND(E49*H49,2)</f>
        <v>0</v>
      </c>
      <c r="J49" s="174"/>
      <c r="K49" s="175">
        <f>ROUND(E49*J49,2)</f>
        <v>0</v>
      </c>
      <c r="L49" s="175">
        <v>21</v>
      </c>
      <c r="M49" s="175">
        <f>G49*(1+L49/100)</f>
        <v>0</v>
      </c>
      <c r="N49" s="167">
        <v>5.0000000000000002E-5</v>
      </c>
      <c r="O49" s="167">
        <f>ROUND(E49*N49,5)</f>
        <v>1E-4</v>
      </c>
      <c r="P49" s="167">
        <v>0</v>
      </c>
      <c r="Q49" s="167">
        <f>ROUND(E49*P49,5)</f>
        <v>0</v>
      </c>
      <c r="R49" s="167"/>
      <c r="S49" s="167"/>
      <c r="T49" s="168">
        <v>0.55000000000000004</v>
      </c>
      <c r="U49" s="167">
        <f>ROUND(E49*T49,2)</f>
        <v>1.1000000000000001</v>
      </c>
      <c r="V49" s="157"/>
      <c r="W49" s="157"/>
      <c r="X49" s="157"/>
      <c r="Y49" s="157"/>
      <c r="Z49" s="157"/>
      <c r="AA49" s="157"/>
      <c r="AB49" s="157"/>
      <c r="AC49" s="157"/>
      <c r="AD49" s="157"/>
      <c r="AE49" s="157" t="s">
        <v>128</v>
      </c>
      <c r="AF49" s="157"/>
      <c r="AG49" s="157"/>
      <c r="AH49" s="157"/>
      <c r="AI49" s="157"/>
      <c r="AJ49" s="157"/>
      <c r="AK49" s="157"/>
      <c r="AL49" s="157"/>
      <c r="AM49" s="157"/>
      <c r="AN49" s="157"/>
      <c r="AO49" s="157"/>
      <c r="AP49" s="157"/>
      <c r="AQ49" s="157"/>
      <c r="AR49" s="157"/>
      <c r="AS49" s="157"/>
      <c r="AT49" s="157"/>
      <c r="AU49" s="157"/>
      <c r="AV49" s="157"/>
      <c r="AW49" s="157"/>
      <c r="AX49" s="157"/>
      <c r="AY49" s="157"/>
      <c r="AZ49" s="157"/>
      <c r="BA49" s="157"/>
      <c r="BB49" s="157"/>
      <c r="BC49" s="157"/>
      <c r="BD49" s="157"/>
      <c r="BE49" s="157"/>
      <c r="BF49" s="157"/>
      <c r="BG49" s="157"/>
      <c r="BH49" s="157"/>
    </row>
    <row r="50" spans="1:60" outlineLevel="1">
      <c r="A50" s="158">
        <v>31</v>
      </c>
      <c r="B50" s="164" t="s">
        <v>192</v>
      </c>
      <c r="C50" s="197" t="s">
        <v>193</v>
      </c>
      <c r="D50" s="166" t="s">
        <v>133</v>
      </c>
      <c r="E50" s="172">
        <v>1</v>
      </c>
      <c r="F50" s="174"/>
      <c r="G50" s="175">
        <f>ROUND(E50*F50,2)</f>
        <v>0</v>
      </c>
      <c r="H50" s="174"/>
      <c r="I50" s="175">
        <f>ROUND(E50*H50,2)</f>
        <v>0</v>
      </c>
      <c r="J50" s="174"/>
      <c r="K50" s="175">
        <f>ROUND(E50*J50,2)</f>
        <v>0</v>
      </c>
      <c r="L50" s="175">
        <v>21</v>
      </c>
      <c r="M50" s="175">
        <f>G50*(1+L50/100)</f>
        <v>0</v>
      </c>
      <c r="N50" s="167">
        <v>4.6000000000000001E-4</v>
      </c>
      <c r="O50" s="167">
        <f>ROUND(E50*N50,5)</f>
        <v>4.6000000000000001E-4</v>
      </c>
      <c r="P50" s="167">
        <v>0</v>
      </c>
      <c r="Q50" s="167">
        <f>ROUND(E50*P50,5)</f>
        <v>0</v>
      </c>
      <c r="R50" s="167"/>
      <c r="S50" s="167"/>
      <c r="T50" s="168">
        <v>3.2170000000000001</v>
      </c>
      <c r="U50" s="167">
        <f>ROUND(E50*T50,2)</f>
        <v>3.22</v>
      </c>
      <c r="V50" s="157"/>
      <c r="W50" s="157"/>
      <c r="X50" s="157"/>
      <c r="Y50" s="157"/>
      <c r="Z50" s="157"/>
      <c r="AA50" s="157"/>
      <c r="AB50" s="157"/>
      <c r="AC50" s="157"/>
      <c r="AD50" s="157"/>
      <c r="AE50" s="157" t="s">
        <v>128</v>
      </c>
      <c r="AF50" s="157"/>
      <c r="AG50" s="157"/>
      <c r="AH50" s="157"/>
      <c r="AI50" s="157"/>
      <c r="AJ50" s="157"/>
      <c r="AK50" s="157"/>
      <c r="AL50" s="157"/>
      <c r="AM50" s="157"/>
      <c r="AN50" s="157"/>
      <c r="AO50" s="157"/>
      <c r="AP50" s="157"/>
      <c r="AQ50" s="157"/>
      <c r="AR50" s="157"/>
      <c r="AS50" s="157"/>
      <c r="AT50" s="157"/>
      <c r="AU50" s="157"/>
      <c r="AV50" s="157"/>
      <c r="AW50" s="157"/>
      <c r="AX50" s="157"/>
      <c r="AY50" s="157"/>
      <c r="AZ50" s="157"/>
      <c r="BA50" s="157"/>
      <c r="BB50" s="157"/>
      <c r="BC50" s="157"/>
      <c r="BD50" s="157"/>
      <c r="BE50" s="157"/>
      <c r="BF50" s="157"/>
      <c r="BG50" s="157"/>
      <c r="BH50" s="157"/>
    </row>
    <row r="51" spans="1:60">
      <c r="A51" s="159" t="s">
        <v>123</v>
      </c>
      <c r="B51" s="165" t="s">
        <v>80</v>
      </c>
      <c r="C51" s="198" t="s">
        <v>81</v>
      </c>
      <c r="D51" s="169"/>
      <c r="E51" s="173"/>
      <c r="F51" s="176"/>
      <c r="G51" s="176">
        <f>SUMIF(AE52:AE56,"&lt;&gt;NOR",G52:G56)</f>
        <v>0</v>
      </c>
      <c r="H51" s="176"/>
      <c r="I51" s="176">
        <f>SUM(I52:I56)</f>
        <v>0</v>
      </c>
      <c r="J51" s="176"/>
      <c r="K51" s="176">
        <f>SUM(K52:K56)</f>
        <v>0</v>
      </c>
      <c r="L51" s="176"/>
      <c r="M51" s="176">
        <f>SUM(M52:M56)</f>
        <v>0</v>
      </c>
      <c r="N51" s="170"/>
      <c r="O51" s="170">
        <f>SUM(O52:O56)</f>
        <v>3.5599999999999998E-3</v>
      </c>
      <c r="P51" s="170"/>
      <c r="Q51" s="170">
        <f>SUM(Q52:Q56)</f>
        <v>2.1000000000000001E-2</v>
      </c>
      <c r="R51" s="170"/>
      <c r="S51" s="170"/>
      <c r="T51" s="171"/>
      <c r="U51" s="170">
        <f>SUM(U52:U56)</f>
        <v>2.0099999999999998</v>
      </c>
      <c r="AE51" t="s">
        <v>124</v>
      </c>
    </row>
    <row r="52" spans="1:60" ht="20.399999999999999" outlineLevel="1">
      <c r="A52" s="158">
        <v>32</v>
      </c>
      <c r="B52" s="164" t="s">
        <v>194</v>
      </c>
      <c r="C52" s="197" t="s">
        <v>195</v>
      </c>
      <c r="D52" s="166" t="s">
        <v>146</v>
      </c>
      <c r="E52" s="172">
        <v>1</v>
      </c>
      <c r="F52" s="174"/>
      <c r="G52" s="175">
        <f>ROUND(E52*F52,2)</f>
        <v>0</v>
      </c>
      <c r="H52" s="174"/>
      <c r="I52" s="175">
        <f>ROUND(E52*H52,2)</f>
        <v>0</v>
      </c>
      <c r="J52" s="174"/>
      <c r="K52" s="175">
        <f>ROUND(E52*J52,2)</f>
        <v>0</v>
      </c>
      <c r="L52" s="175">
        <v>21</v>
      </c>
      <c r="M52" s="175">
        <f>G52*(1+L52/100)</f>
        <v>0</v>
      </c>
      <c r="N52" s="167">
        <v>0</v>
      </c>
      <c r="O52" s="167">
        <f>ROUND(E52*N52,5)</f>
        <v>0</v>
      </c>
      <c r="P52" s="167">
        <v>0</v>
      </c>
      <c r="Q52" s="167">
        <f>ROUND(E52*P52,5)</f>
        <v>0</v>
      </c>
      <c r="R52" s="167"/>
      <c r="S52" s="167"/>
      <c r="T52" s="168">
        <v>0</v>
      </c>
      <c r="U52" s="167">
        <f>ROUND(E52*T52,2)</f>
        <v>0</v>
      </c>
      <c r="V52" s="157"/>
      <c r="W52" s="157"/>
      <c r="X52" s="157"/>
      <c r="Y52" s="157"/>
      <c r="Z52" s="157"/>
      <c r="AA52" s="157"/>
      <c r="AB52" s="157"/>
      <c r="AC52" s="157"/>
      <c r="AD52" s="157"/>
      <c r="AE52" s="157" t="s">
        <v>147</v>
      </c>
      <c r="AF52" s="157"/>
      <c r="AG52" s="157"/>
      <c r="AH52" s="157"/>
      <c r="AI52" s="157"/>
      <c r="AJ52" s="157"/>
      <c r="AK52" s="157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</row>
    <row r="53" spans="1:60" outlineLevel="1">
      <c r="A53" s="158">
        <v>33</v>
      </c>
      <c r="B53" s="164" t="s">
        <v>196</v>
      </c>
      <c r="C53" s="197" t="s">
        <v>197</v>
      </c>
      <c r="D53" s="166" t="s">
        <v>172</v>
      </c>
      <c r="E53" s="172">
        <v>20</v>
      </c>
      <c r="F53" s="174"/>
      <c r="G53" s="175">
        <f>ROUND(E53*F53,2)</f>
        <v>0</v>
      </c>
      <c r="H53" s="174"/>
      <c r="I53" s="175">
        <f>ROUND(E53*H53,2)</f>
        <v>0</v>
      </c>
      <c r="J53" s="174"/>
      <c r="K53" s="175">
        <f>ROUND(E53*J53,2)</f>
        <v>0</v>
      </c>
      <c r="L53" s="175">
        <v>21</v>
      </c>
      <c r="M53" s="175">
        <f>G53*(1+L53/100)</f>
        <v>0</v>
      </c>
      <c r="N53" s="167">
        <v>1.3999999999999999E-4</v>
      </c>
      <c r="O53" s="167">
        <f>ROUND(E53*N53,5)</f>
        <v>2.8E-3</v>
      </c>
      <c r="P53" s="167">
        <v>0</v>
      </c>
      <c r="Q53" s="167">
        <f>ROUND(E53*P53,5)</f>
        <v>0</v>
      </c>
      <c r="R53" s="167"/>
      <c r="S53" s="167"/>
      <c r="T53" s="168">
        <v>0</v>
      </c>
      <c r="U53" s="167">
        <f>ROUND(E53*T53,2)</f>
        <v>0</v>
      </c>
      <c r="V53" s="157"/>
      <c r="W53" s="157"/>
      <c r="X53" s="157"/>
      <c r="Y53" s="157"/>
      <c r="Z53" s="157"/>
      <c r="AA53" s="157"/>
      <c r="AB53" s="157"/>
      <c r="AC53" s="157"/>
      <c r="AD53" s="157"/>
      <c r="AE53" s="157" t="s">
        <v>147</v>
      </c>
      <c r="AF53" s="157"/>
      <c r="AG53" s="157"/>
      <c r="AH53" s="157"/>
      <c r="AI53" s="157"/>
      <c r="AJ53" s="157"/>
      <c r="AK53" s="157"/>
      <c r="AL53" s="157"/>
      <c r="AM53" s="157"/>
      <c r="AN53" s="157"/>
      <c r="AO53" s="157"/>
      <c r="AP53" s="157"/>
      <c r="AQ53" s="157"/>
      <c r="AR53" s="157"/>
      <c r="AS53" s="157"/>
      <c r="AT53" s="157"/>
      <c r="AU53" s="157"/>
      <c r="AV53" s="157"/>
      <c r="AW53" s="157"/>
      <c r="AX53" s="157"/>
      <c r="AY53" s="157"/>
      <c r="AZ53" s="157"/>
      <c r="BA53" s="157"/>
      <c r="BB53" s="157"/>
      <c r="BC53" s="157"/>
      <c r="BD53" s="157"/>
      <c r="BE53" s="157"/>
      <c r="BF53" s="157"/>
      <c r="BG53" s="157"/>
      <c r="BH53" s="157"/>
    </row>
    <row r="54" spans="1:60" outlineLevel="1">
      <c r="A54" s="158">
        <v>34</v>
      </c>
      <c r="B54" s="164" t="s">
        <v>198</v>
      </c>
      <c r="C54" s="197" t="s">
        <v>199</v>
      </c>
      <c r="D54" s="166" t="s">
        <v>172</v>
      </c>
      <c r="E54" s="172">
        <v>2</v>
      </c>
      <c r="F54" s="174"/>
      <c r="G54" s="175">
        <f>ROUND(E54*F54,2)</f>
        <v>0</v>
      </c>
      <c r="H54" s="174"/>
      <c r="I54" s="175">
        <f>ROUND(E54*H54,2)</f>
        <v>0</v>
      </c>
      <c r="J54" s="174"/>
      <c r="K54" s="175">
        <f>ROUND(E54*J54,2)</f>
        <v>0</v>
      </c>
      <c r="L54" s="175">
        <v>21</v>
      </c>
      <c r="M54" s="175">
        <f>G54*(1+L54/100)</f>
        <v>0</v>
      </c>
      <c r="N54" s="167">
        <v>3.8000000000000002E-4</v>
      </c>
      <c r="O54" s="167">
        <f>ROUND(E54*N54,5)</f>
        <v>7.6000000000000004E-4</v>
      </c>
      <c r="P54" s="167">
        <v>0</v>
      </c>
      <c r="Q54" s="167">
        <f>ROUND(E54*P54,5)</f>
        <v>0</v>
      </c>
      <c r="R54" s="167"/>
      <c r="S54" s="167"/>
      <c r="T54" s="168">
        <v>0.32</v>
      </c>
      <c r="U54" s="167">
        <f>ROUND(E54*T54,2)</f>
        <v>0.64</v>
      </c>
      <c r="V54" s="157"/>
      <c r="W54" s="157"/>
      <c r="X54" s="157"/>
      <c r="Y54" s="157"/>
      <c r="Z54" s="157"/>
      <c r="AA54" s="157"/>
      <c r="AB54" s="157"/>
      <c r="AC54" s="157"/>
      <c r="AD54" s="157"/>
      <c r="AE54" s="157" t="s">
        <v>128</v>
      </c>
      <c r="AF54" s="157"/>
      <c r="AG54" s="157"/>
      <c r="AH54" s="157"/>
      <c r="AI54" s="157"/>
      <c r="AJ54" s="157"/>
      <c r="AK54" s="157"/>
      <c r="AL54" s="157"/>
      <c r="AM54" s="157"/>
      <c r="AN54" s="157"/>
      <c r="AO54" s="157"/>
      <c r="AP54" s="157"/>
      <c r="AQ54" s="157"/>
      <c r="AR54" s="157"/>
      <c r="AS54" s="157"/>
      <c r="AT54" s="157"/>
      <c r="AU54" s="157"/>
      <c r="AV54" s="157"/>
      <c r="AW54" s="157"/>
      <c r="AX54" s="157"/>
      <c r="AY54" s="157"/>
      <c r="AZ54" s="157"/>
      <c r="BA54" s="157"/>
      <c r="BB54" s="157"/>
      <c r="BC54" s="157"/>
      <c r="BD54" s="157"/>
      <c r="BE54" s="157"/>
      <c r="BF54" s="157"/>
      <c r="BG54" s="157"/>
      <c r="BH54" s="157"/>
    </row>
    <row r="55" spans="1:60" outlineLevel="1">
      <c r="A55" s="158">
        <v>35</v>
      </c>
      <c r="B55" s="164" t="s">
        <v>200</v>
      </c>
      <c r="C55" s="197" t="s">
        <v>201</v>
      </c>
      <c r="D55" s="166" t="s">
        <v>172</v>
      </c>
      <c r="E55" s="172">
        <v>10</v>
      </c>
      <c r="F55" s="174"/>
      <c r="G55" s="175">
        <f>ROUND(E55*F55,2)</f>
        <v>0</v>
      </c>
      <c r="H55" s="174"/>
      <c r="I55" s="175">
        <f>ROUND(E55*H55,2)</f>
        <v>0</v>
      </c>
      <c r="J55" s="174"/>
      <c r="K55" s="175">
        <f>ROUND(E55*J55,2)</f>
        <v>0</v>
      </c>
      <c r="L55" s="175">
        <v>21</v>
      </c>
      <c r="M55" s="175">
        <f>G55*(1+L55/100)</f>
        <v>0</v>
      </c>
      <c r="N55" s="167">
        <v>0</v>
      </c>
      <c r="O55" s="167">
        <f>ROUND(E55*N55,5)</f>
        <v>0</v>
      </c>
      <c r="P55" s="167">
        <v>2.0999999999999999E-3</v>
      </c>
      <c r="Q55" s="167">
        <f>ROUND(E55*P55,5)</f>
        <v>2.1000000000000001E-2</v>
      </c>
      <c r="R55" s="167"/>
      <c r="S55" s="167"/>
      <c r="T55" s="168">
        <v>3.1E-2</v>
      </c>
      <c r="U55" s="167">
        <f>ROUND(E55*T55,2)</f>
        <v>0.31</v>
      </c>
      <c r="V55" s="157"/>
      <c r="W55" s="157"/>
      <c r="X55" s="157"/>
      <c r="Y55" s="157"/>
      <c r="Z55" s="157"/>
      <c r="AA55" s="157"/>
      <c r="AB55" s="157"/>
      <c r="AC55" s="157"/>
      <c r="AD55" s="157"/>
      <c r="AE55" s="157" t="s">
        <v>128</v>
      </c>
      <c r="AF55" s="157"/>
      <c r="AG55" s="157"/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  <c r="BH55" s="157"/>
    </row>
    <row r="56" spans="1:60" outlineLevel="1">
      <c r="A56" s="158">
        <v>36</v>
      </c>
      <c r="B56" s="164" t="s">
        <v>202</v>
      </c>
      <c r="C56" s="197" t="s">
        <v>203</v>
      </c>
      <c r="D56" s="166" t="s">
        <v>172</v>
      </c>
      <c r="E56" s="172">
        <v>22</v>
      </c>
      <c r="F56" s="174"/>
      <c r="G56" s="175">
        <f>ROUND(E56*F56,2)</f>
        <v>0</v>
      </c>
      <c r="H56" s="174"/>
      <c r="I56" s="175">
        <f>ROUND(E56*H56,2)</f>
        <v>0</v>
      </c>
      <c r="J56" s="174"/>
      <c r="K56" s="175">
        <f>ROUND(E56*J56,2)</f>
        <v>0</v>
      </c>
      <c r="L56" s="175">
        <v>21</v>
      </c>
      <c r="M56" s="175">
        <f>G56*(1+L56/100)</f>
        <v>0</v>
      </c>
      <c r="N56" s="167">
        <v>0</v>
      </c>
      <c r="O56" s="167">
        <f>ROUND(E56*N56,5)</f>
        <v>0</v>
      </c>
      <c r="P56" s="167">
        <v>0</v>
      </c>
      <c r="Q56" s="167">
        <f>ROUND(E56*P56,5)</f>
        <v>0</v>
      </c>
      <c r="R56" s="167"/>
      <c r="S56" s="167"/>
      <c r="T56" s="168">
        <v>4.8000000000000001E-2</v>
      </c>
      <c r="U56" s="167">
        <f>ROUND(E56*T56,2)</f>
        <v>1.06</v>
      </c>
      <c r="V56" s="157"/>
      <c r="W56" s="157"/>
      <c r="X56" s="157"/>
      <c r="Y56" s="157"/>
      <c r="Z56" s="157"/>
      <c r="AA56" s="157"/>
      <c r="AB56" s="157"/>
      <c r="AC56" s="157"/>
      <c r="AD56" s="157"/>
      <c r="AE56" s="157" t="s">
        <v>128</v>
      </c>
      <c r="AF56" s="157"/>
      <c r="AG56" s="157"/>
      <c r="AH56" s="157"/>
      <c r="AI56" s="157"/>
      <c r="AJ56" s="157"/>
      <c r="AK56" s="157"/>
      <c r="AL56" s="157"/>
      <c r="AM56" s="157"/>
      <c r="AN56" s="157"/>
      <c r="AO56" s="157"/>
      <c r="AP56" s="157"/>
      <c r="AQ56" s="157"/>
      <c r="AR56" s="157"/>
      <c r="AS56" s="157"/>
      <c r="AT56" s="157"/>
      <c r="AU56" s="157"/>
      <c r="AV56" s="157"/>
      <c r="AW56" s="157"/>
      <c r="AX56" s="157"/>
      <c r="AY56" s="157"/>
      <c r="AZ56" s="157"/>
      <c r="BA56" s="157"/>
      <c r="BB56" s="157"/>
      <c r="BC56" s="157"/>
      <c r="BD56" s="157"/>
      <c r="BE56" s="157"/>
      <c r="BF56" s="157"/>
      <c r="BG56" s="157"/>
      <c r="BH56" s="157"/>
    </row>
    <row r="57" spans="1:60">
      <c r="A57" s="159" t="s">
        <v>123</v>
      </c>
      <c r="B57" s="165" t="s">
        <v>82</v>
      </c>
      <c r="C57" s="198" t="s">
        <v>83</v>
      </c>
      <c r="D57" s="169"/>
      <c r="E57" s="173"/>
      <c r="F57" s="176"/>
      <c r="G57" s="176">
        <f>SUMIF(AE58:AE64,"&lt;&gt;NOR",G58:G64)</f>
        <v>0</v>
      </c>
      <c r="H57" s="176"/>
      <c r="I57" s="176">
        <f>SUM(I58:I64)</f>
        <v>0</v>
      </c>
      <c r="J57" s="176"/>
      <c r="K57" s="176">
        <f>SUM(K58:K64)</f>
        <v>0</v>
      </c>
      <c r="L57" s="176"/>
      <c r="M57" s="176">
        <f>SUM(M58:M64)</f>
        <v>0</v>
      </c>
      <c r="N57" s="170"/>
      <c r="O57" s="170">
        <f>SUM(O58:O64)</f>
        <v>7.6699999999999997E-3</v>
      </c>
      <c r="P57" s="170"/>
      <c r="Q57" s="170">
        <f>SUM(Q58:Q64)</f>
        <v>0</v>
      </c>
      <c r="R57" s="170"/>
      <c r="S57" s="170"/>
      <c r="T57" s="171"/>
      <c r="U57" s="170">
        <f>SUM(U58:U64)</f>
        <v>7.03</v>
      </c>
      <c r="AE57" t="s">
        <v>124</v>
      </c>
    </row>
    <row r="58" spans="1:60" outlineLevel="1">
      <c r="A58" s="158">
        <v>37</v>
      </c>
      <c r="B58" s="164" t="s">
        <v>204</v>
      </c>
      <c r="C58" s="197" t="s">
        <v>205</v>
      </c>
      <c r="D58" s="166" t="s">
        <v>172</v>
      </c>
      <c r="E58" s="172">
        <v>2</v>
      </c>
      <c r="F58" s="174"/>
      <c r="G58" s="175">
        <f t="shared" ref="G58:G64" si="7">ROUND(E58*F58,2)</f>
        <v>0</v>
      </c>
      <c r="H58" s="174"/>
      <c r="I58" s="175">
        <f t="shared" ref="I58:I64" si="8">ROUND(E58*H58,2)</f>
        <v>0</v>
      </c>
      <c r="J58" s="174"/>
      <c r="K58" s="175">
        <f t="shared" ref="K58:K64" si="9">ROUND(E58*J58,2)</f>
        <v>0</v>
      </c>
      <c r="L58" s="175">
        <v>21</v>
      </c>
      <c r="M58" s="175">
        <f t="shared" ref="M58:M64" si="10">G58*(1+L58/100)</f>
        <v>0</v>
      </c>
      <c r="N58" s="167">
        <v>5.9000000000000003E-4</v>
      </c>
      <c r="O58" s="167">
        <f t="shared" ref="O58:O64" si="11">ROUND(E58*N58,5)</f>
        <v>1.1800000000000001E-3</v>
      </c>
      <c r="P58" s="167">
        <v>0</v>
      </c>
      <c r="Q58" s="167">
        <f t="shared" ref="Q58:Q64" si="12">ROUND(E58*P58,5)</f>
        <v>0</v>
      </c>
      <c r="R58" s="167"/>
      <c r="S58" s="167"/>
      <c r="T58" s="168">
        <v>0.755</v>
      </c>
      <c r="U58" s="167">
        <f t="shared" ref="U58:U64" si="13">ROUND(E58*T58,2)</f>
        <v>1.51</v>
      </c>
      <c r="V58" s="157"/>
      <c r="W58" s="157"/>
      <c r="X58" s="157"/>
      <c r="Y58" s="157"/>
      <c r="Z58" s="157"/>
      <c r="AA58" s="157"/>
      <c r="AB58" s="157"/>
      <c r="AC58" s="157"/>
      <c r="AD58" s="157"/>
      <c r="AE58" s="157" t="s">
        <v>128</v>
      </c>
      <c r="AF58" s="157"/>
      <c r="AG58" s="157"/>
      <c r="AH58" s="157"/>
      <c r="AI58" s="157"/>
      <c r="AJ58" s="157"/>
      <c r="AK58" s="157"/>
      <c r="AL58" s="157"/>
      <c r="AM58" s="157"/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7"/>
      <c r="AY58" s="157"/>
      <c r="AZ58" s="157"/>
      <c r="BA58" s="157"/>
      <c r="BB58" s="157"/>
      <c r="BC58" s="157"/>
      <c r="BD58" s="157"/>
      <c r="BE58" s="157"/>
      <c r="BF58" s="157"/>
      <c r="BG58" s="157"/>
      <c r="BH58" s="157"/>
    </row>
    <row r="59" spans="1:60" outlineLevel="1">
      <c r="A59" s="158">
        <v>38</v>
      </c>
      <c r="B59" s="164" t="s">
        <v>206</v>
      </c>
      <c r="C59" s="197" t="s">
        <v>207</v>
      </c>
      <c r="D59" s="166" t="s">
        <v>172</v>
      </c>
      <c r="E59" s="172">
        <v>2</v>
      </c>
      <c r="F59" s="174"/>
      <c r="G59" s="175">
        <f t="shared" si="7"/>
        <v>0</v>
      </c>
      <c r="H59" s="174"/>
      <c r="I59" s="175">
        <f t="shared" si="8"/>
        <v>0</v>
      </c>
      <c r="J59" s="174"/>
      <c r="K59" s="175">
        <f t="shared" si="9"/>
        <v>0</v>
      </c>
      <c r="L59" s="175">
        <v>21</v>
      </c>
      <c r="M59" s="175">
        <f t="shared" si="10"/>
        <v>0</v>
      </c>
      <c r="N59" s="167">
        <v>2.7999999999999998E-4</v>
      </c>
      <c r="O59" s="167">
        <f t="shared" si="11"/>
        <v>5.5999999999999995E-4</v>
      </c>
      <c r="P59" s="167">
        <v>0</v>
      </c>
      <c r="Q59" s="167">
        <f t="shared" si="12"/>
        <v>0</v>
      </c>
      <c r="R59" s="167"/>
      <c r="S59" s="167"/>
      <c r="T59" s="168">
        <v>0.47626000000000002</v>
      </c>
      <c r="U59" s="167">
        <f t="shared" si="13"/>
        <v>0.95</v>
      </c>
      <c r="V59" s="157"/>
      <c r="W59" s="157"/>
      <c r="X59" s="157"/>
      <c r="Y59" s="157"/>
      <c r="Z59" s="157"/>
      <c r="AA59" s="157"/>
      <c r="AB59" s="157"/>
      <c r="AC59" s="157"/>
      <c r="AD59" s="157"/>
      <c r="AE59" s="157" t="s">
        <v>128</v>
      </c>
      <c r="AF59" s="157"/>
      <c r="AG59" s="157"/>
      <c r="AH59" s="157"/>
      <c r="AI59" s="157"/>
      <c r="AJ59" s="157"/>
      <c r="AK59" s="157"/>
      <c r="AL59" s="157"/>
      <c r="AM59" s="157"/>
      <c r="AN59" s="157"/>
      <c r="AO59" s="157"/>
      <c r="AP59" s="157"/>
      <c r="AQ59" s="157"/>
      <c r="AR59" s="157"/>
      <c r="AS59" s="157"/>
      <c r="AT59" s="157"/>
      <c r="AU59" s="157"/>
      <c r="AV59" s="157"/>
      <c r="AW59" s="157"/>
      <c r="AX59" s="157"/>
      <c r="AY59" s="157"/>
      <c r="AZ59" s="157"/>
      <c r="BA59" s="157"/>
      <c r="BB59" s="157"/>
      <c r="BC59" s="157"/>
      <c r="BD59" s="157"/>
      <c r="BE59" s="157"/>
      <c r="BF59" s="157"/>
      <c r="BG59" s="157"/>
      <c r="BH59" s="157"/>
    </row>
    <row r="60" spans="1:60" outlineLevel="1">
      <c r="A60" s="158">
        <v>39</v>
      </c>
      <c r="B60" s="164" t="s">
        <v>208</v>
      </c>
      <c r="C60" s="197" t="s">
        <v>209</v>
      </c>
      <c r="D60" s="166" t="s">
        <v>210</v>
      </c>
      <c r="E60" s="172">
        <v>1</v>
      </c>
      <c r="F60" s="174"/>
      <c r="G60" s="175">
        <f t="shared" si="7"/>
        <v>0</v>
      </c>
      <c r="H60" s="174"/>
      <c r="I60" s="175">
        <f t="shared" si="8"/>
        <v>0</v>
      </c>
      <c r="J60" s="174"/>
      <c r="K60" s="175">
        <f t="shared" si="9"/>
        <v>0</v>
      </c>
      <c r="L60" s="175">
        <v>21</v>
      </c>
      <c r="M60" s="175">
        <f t="shared" si="10"/>
        <v>0</v>
      </c>
      <c r="N60" s="167">
        <v>0</v>
      </c>
      <c r="O60" s="167">
        <f t="shared" si="11"/>
        <v>0</v>
      </c>
      <c r="P60" s="167">
        <v>0</v>
      </c>
      <c r="Q60" s="167">
        <f t="shared" si="12"/>
        <v>0</v>
      </c>
      <c r="R60" s="167"/>
      <c r="S60" s="167"/>
      <c r="T60" s="168">
        <v>0.65566000000000002</v>
      </c>
      <c r="U60" s="167">
        <f t="shared" si="13"/>
        <v>0.66</v>
      </c>
      <c r="V60" s="157"/>
      <c r="W60" s="157"/>
      <c r="X60" s="157"/>
      <c r="Y60" s="157"/>
      <c r="Z60" s="157"/>
      <c r="AA60" s="157"/>
      <c r="AB60" s="157"/>
      <c r="AC60" s="157"/>
      <c r="AD60" s="157"/>
      <c r="AE60" s="157" t="s">
        <v>128</v>
      </c>
      <c r="AF60" s="157"/>
      <c r="AG60" s="157"/>
      <c r="AH60" s="157"/>
      <c r="AI60" s="157"/>
      <c r="AJ60" s="157"/>
      <c r="AK60" s="157"/>
      <c r="AL60" s="157"/>
      <c r="AM60" s="157"/>
      <c r="AN60" s="157"/>
      <c r="AO60" s="157"/>
      <c r="AP60" s="157"/>
      <c r="AQ60" s="157"/>
      <c r="AR60" s="157"/>
      <c r="AS60" s="157"/>
      <c r="AT60" s="157"/>
      <c r="AU60" s="157"/>
      <c r="AV60" s="157"/>
      <c r="AW60" s="157"/>
      <c r="AX60" s="157"/>
      <c r="AY60" s="157"/>
      <c r="AZ60" s="157"/>
      <c r="BA60" s="157"/>
      <c r="BB60" s="157"/>
      <c r="BC60" s="157"/>
      <c r="BD60" s="157"/>
      <c r="BE60" s="157"/>
      <c r="BF60" s="157"/>
      <c r="BG60" s="157"/>
      <c r="BH60" s="157"/>
    </row>
    <row r="61" spans="1:60" ht="20.399999999999999" outlineLevel="1">
      <c r="A61" s="158">
        <v>40</v>
      </c>
      <c r="B61" s="164" t="s">
        <v>211</v>
      </c>
      <c r="C61" s="197" t="s">
        <v>212</v>
      </c>
      <c r="D61" s="166" t="s">
        <v>172</v>
      </c>
      <c r="E61" s="172">
        <v>2</v>
      </c>
      <c r="F61" s="174"/>
      <c r="G61" s="175">
        <f t="shared" si="7"/>
        <v>0</v>
      </c>
      <c r="H61" s="174"/>
      <c r="I61" s="175">
        <f t="shared" si="8"/>
        <v>0</v>
      </c>
      <c r="J61" s="174"/>
      <c r="K61" s="175">
        <f t="shared" si="9"/>
        <v>0</v>
      </c>
      <c r="L61" s="175">
        <v>21</v>
      </c>
      <c r="M61" s="175">
        <f t="shared" si="10"/>
        <v>0</v>
      </c>
      <c r="N61" s="167">
        <v>0</v>
      </c>
      <c r="O61" s="167">
        <f t="shared" si="11"/>
        <v>0</v>
      </c>
      <c r="P61" s="167">
        <v>0</v>
      </c>
      <c r="Q61" s="167">
        <f t="shared" si="12"/>
        <v>0</v>
      </c>
      <c r="R61" s="167"/>
      <c r="S61" s="167"/>
      <c r="T61" s="168">
        <v>0.114</v>
      </c>
      <c r="U61" s="167">
        <f t="shared" si="13"/>
        <v>0.23</v>
      </c>
      <c r="V61" s="157"/>
      <c r="W61" s="157"/>
      <c r="X61" s="157"/>
      <c r="Y61" s="157"/>
      <c r="Z61" s="157"/>
      <c r="AA61" s="157"/>
      <c r="AB61" s="157"/>
      <c r="AC61" s="157"/>
      <c r="AD61" s="157"/>
      <c r="AE61" s="157" t="s">
        <v>128</v>
      </c>
      <c r="AF61" s="157"/>
      <c r="AG61" s="157"/>
      <c r="AH61" s="157"/>
      <c r="AI61" s="157"/>
      <c r="AJ61" s="157"/>
      <c r="AK61" s="157"/>
      <c r="AL61" s="157"/>
      <c r="AM61" s="157"/>
      <c r="AN61" s="157"/>
      <c r="AO61" s="157"/>
      <c r="AP61" s="157"/>
      <c r="AQ61" s="157"/>
      <c r="AR61" s="157"/>
      <c r="AS61" s="157"/>
      <c r="AT61" s="157"/>
      <c r="AU61" s="157"/>
      <c r="AV61" s="157"/>
      <c r="AW61" s="157"/>
      <c r="AX61" s="157"/>
      <c r="AY61" s="157"/>
      <c r="AZ61" s="157"/>
      <c r="BA61" s="157"/>
      <c r="BB61" s="157"/>
      <c r="BC61" s="157"/>
      <c r="BD61" s="157"/>
      <c r="BE61" s="157"/>
      <c r="BF61" s="157"/>
      <c r="BG61" s="157"/>
      <c r="BH61" s="157"/>
    </row>
    <row r="62" spans="1:60" outlineLevel="1">
      <c r="A62" s="158">
        <v>41</v>
      </c>
      <c r="B62" s="164" t="s">
        <v>213</v>
      </c>
      <c r="C62" s="197" t="s">
        <v>214</v>
      </c>
      <c r="D62" s="166" t="s">
        <v>172</v>
      </c>
      <c r="E62" s="172">
        <v>2</v>
      </c>
      <c r="F62" s="174"/>
      <c r="G62" s="175">
        <f t="shared" si="7"/>
        <v>0</v>
      </c>
      <c r="H62" s="174"/>
      <c r="I62" s="175">
        <f t="shared" si="8"/>
        <v>0</v>
      </c>
      <c r="J62" s="174"/>
      <c r="K62" s="175">
        <f t="shared" si="9"/>
        <v>0</v>
      </c>
      <c r="L62" s="175">
        <v>21</v>
      </c>
      <c r="M62" s="175">
        <f t="shared" si="10"/>
        <v>0</v>
      </c>
      <c r="N62" s="167">
        <v>5.0000000000000002E-5</v>
      </c>
      <c r="O62" s="167">
        <f t="shared" si="11"/>
        <v>1E-4</v>
      </c>
      <c r="P62" s="167">
        <v>0</v>
      </c>
      <c r="Q62" s="167">
        <f t="shared" si="12"/>
        <v>0</v>
      </c>
      <c r="R62" s="167"/>
      <c r="S62" s="167"/>
      <c r="T62" s="168">
        <v>0.14199999999999999</v>
      </c>
      <c r="U62" s="167">
        <f t="shared" si="13"/>
        <v>0.28000000000000003</v>
      </c>
      <c r="V62" s="157"/>
      <c r="W62" s="157"/>
      <c r="X62" s="157"/>
      <c r="Y62" s="157"/>
      <c r="Z62" s="157"/>
      <c r="AA62" s="157"/>
      <c r="AB62" s="157"/>
      <c r="AC62" s="157"/>
      <c r="AD62" s="157"/>
      <c r="AE62" s="157" t="s">
        <v>128</v>
      </c>
      <c r="AF62" s="157"/>
      <c r="AG62" s="157"/>
      <c r="AH62" s="157"/>
      <c r="AI62" s="157"/>
      <c r="AJ62" s="157"/>
      <c r="AK62" s="157"/>
      <c r="AL62" s="157"/>
      <c r="AM62" s="157"/>
      <c r="AN62" s="157"/>
      <c r="AO62" s="157"/>
      <c r="AP62" s="157"/>
      <c r="AQ62" s="157"/>
      <c r="AR62" s="157"/>
      <c r="AS62" s="157"/>
      <c r="AT62" s="157"/>
      <c r="AU62" s="157"/>
      <c r="AV62" s="157"/>
      <c r="AW62" s="157"/>
      <c r="AX62" s="157"/>
      <c r="AY62" s="157"/>
      <c r="AZ62" s="157"/>
      <c r="BA62" s="157"/>
      <c r="BB62" s="157"/>
      <c r="BC62" s="157"/>
      <c r="BD62" s="157"/>
      <c r="BE62" s="157"/>
      <c r="BF62" s="157"/>
      <c r="BG62" s="157"/>
      <c r="BH62" s="157"/>
    </row>
    <row r="63" spans="1:60" ht="20.399999999999999" outlineLevel="1">
      <c r="A63" s="158">
        <v>42</v>
      </c>
      <c r="B63" s="164" t="s">
        <v>215</v>
      </c>
      <c r="C63" s="197" t="s">
        <v>216</v>
      </c>
      <c r="D63" s="166" t="s">
        <v>146</v>
      </c>
      <c r="E63" s="172">
        <v>1</v>
      </c>
      <c r="F63" s="174"/>
      <c r="G63" s="175">
        <f t="shared" si="7"/>
        <v>0</v>
      </c>
      <c r="H63" s="174"/>
      <c r="I63" s="175">
        <f t="shared" si="8"/>
        <v>0</v>
      </c>
      <c r="J63" s="174"/>
      <c r="K63" s="175">
        <f t="shared" si="9"/>
        <v>0</v>
      </c>
      <c r="L63" s="175">
        <v>21</v>
      </c>
      <c r="M63" s="175">
        <f t="shared" si="10"/>
        <v>0</v>
      </c>
      <c r="N63" s="167">
        <v>2.3000000000000001E-4</v>
      </c>
      <c r="O63" s="167">
        <f t="shared" si="11"/>
        <v>2.3000000000000001E-4</v>
      </c>
      <c r="P63" s="167">
        <v>0</v>
      </c>
      <c r="Q63" s="167">
        <f t="shared" si="12"/>
        <v>0</v>
      </c>
      <c r="R63" s="167"/>
      <c r="S63" s="167"/>
      <c r="T63" s="168">
        <v>0.24107000000000001</v>
      </c>
      <c r="U63" s="167">
        <f t="shared" si="13"/>
        <v>0.24</v>
      </c>
      <c r="V63" s="157"/>
      <c r="W63" s="157"/>
      <c r="X63" s="157"/>
      <c r="Y63" s="157"/>
      <c r="Z63" s="157"/>
      <c r="AA63" s="157"/>
      <c r="AB63" s="157"/>
      <c r="AC63" s="157"/>
      <c r="AD63" s="157"/>
      <c r="AE63" s="157" t="s">
        <v>128</v>
      </c>
      <c r="AF63" s="157"/>
      <c r="AG63" s="157"/>
      <c r="AH63" s="157"/>
      <c r="AI63" s="157"/>
      <c r="AJ63" s="157"/>
      <c r="AK63" s="157"/>
      <c r="AL63" s="157"/>
      <c r="AM63" s="157"/>
      <c r="AN63" s="157"/>
      <c r="AO63" s="157"/>
      <c r="AP63" s="157"/>
      <c r="AQ63" s="157"/>
      <c r="AR63" s="157"/>
      <c r="AS63" s="157"/>
      <c r="AT63" s="157"/>
      <c r="AU63" s="157"/>
      <c r="AV63" s="157"/>
      <c r="AW63" s="157"/>
      <c r="AX63" s="157"/>
      <c r="AY63" s="157"/>
      <c r="AZ63" s="157"/>
      <c r="BA63" s="157"/>
      <c r="BB63" s="157"/>
      <c r="BC63" s="157"/>
      <c r="BD63" s="157"/>
      <c r="BE63" s="157"/>
      <c r="BF63" s="157"/>
      <c r="BG63" s="157"/>
      <c r="BH63" s="157"/>
    </row>
    <row r="64" spans="1:60" outlineLevel="1">
      <c r="A64" s="158">
        <v>43</v>
      </c>
      <c r="B64" s="164" t="s">
        <v>217</v>
      </c>
      <c r="C64" s="197" t="s">
        <v>218</v>
      </c>
      <c r="D64" s="166" t="s">
        <v>172</v>
      </c>
      <c r="E64" s="172">
        <v>20</v>
      </c>
      <c r="F64" s="174"/>
      <c r="G64" s="175">
        <f t="shared" si="7"/>
        <v>0</v>
      </c>
      <c r="H64" s="174"/>
      <c r="I64" s="175">
        <f t="shared" si="8"/>
        <v>0</v>
      </c>
      <c r="J64" s="174"/>
      <c r="K64" s="175">
        <f t="shared" si="9"/>
        <v>0</v>
      </c>
      <c r="L64" s="175">
        <v>21</v>
      </c>
      <c r="M64" s="175">
        <f t="shared" si="10"/>
        <v>0</v>
      </c>
      <c r="N64" s="167">
        <v>2.7999999999999998E-4</v>
      </c>
      <c r="O64" s="167">
        <f t="shared" si="11"/>
        <v>5.5999999999999999E-3</v>
      </c>
      <c r="P64" s="167">
        <v>0</v>
      </c>
      <c r="Q64" s="167">
        <f t="shared" si="12"/>
        <v>0</v>
      </c>
      <c r="R64" s="167"/>
      <c r="S64" s="167"/>
      <c r="T64" s="168">
        <v>0.15814</v>
      </c>
      <c r="U64" s="167">
        <f t="shared" si="13"/>
        <v>3.16</v>
      </c>
      <c r="V64" s="157"/>
      <c r="W64" s="157"/>
      <c r="X64" s="157"/>
      <c r="Y64" s="157"/>
      <c r="Z64" s="157"/>
      <c r="AA64" s="157"/>
      <c r="AB64" s="157"/>
      <c r="AC64" s="157"/>
      <c r="AD64" s="157"/>
      <c r="AE64" s="157" t="s">
        <v>128</v>
      </c>
      <c r="AF64" s="157"/>
      <c r="AG64" s="157"/>
      <c r="AH64" s="157"/>
      <c r="AI64" s="157"/>
      <c r="AJ64" s="157"/>
      <c r="AK64" s="157"/>
      <c r="AL64" s="157"/>
      <c r="AM64" s="157"/>
      <c r="AN64" s="157"/>
      <c r="AO64" s="157"/>
      <c r="AP64" s="157"/>
      <c r="AQ64" s="157"/>
      <c r="AR64" s="157"/>
      <c r="AS64" s="157"/>
      <c r="AT64" s="157"/>
      <c r="AU64" s="157"/>
      <c r="AV64" s="157"/>
      <c r="AW64" s="157"/>
      <c r="AX64" s="157"/>
      <c r="AY64" s="157"/>
      <c r="AZ64" s="157"/>
      <c r="BA64" s="157"/>
      <c r="BB64" s="157"/>
      <c r="BC64" s="157"/>
      <c r="BD64" s="157"/>
      <c r="BE64" s="157"/>
      <c r="BF64" s="157"/>
      <c r="BG64" s="157"/>
      <c r="BH64" s="157"/>
    </row>
    <row r="65" spans="1:60">
      <c r="A65" s="159" t="s">
        <v>123</v>
      </c>
      <c r="B65" s="165" t="s">
        <v>84</v>
      </c>
      <c r="C65" s="198" t="s">
        <v>85</v>
      </c>
      <c r="D65" s="169"/>
      <c r="E65" s="173"/>
      <c r="F65" s="176"/>
      <c r="G65" s="176">
        <f>SUMIF(AE66:AE67,"&lt;&gt;NOR",G66:G67)</f>
        <v>0</v>
      </c>
      <c r="H65" s="176"/>
      <c r="I65" s="176">
        <f>SUM(I66:I67)</f>
        <v>0</v>
      </c>
      <c r="J65" s="176"/>
      <c r="K65" s="176">
        <f>SUM(K66:K67)</f>
        <v>0</v>
      </c>
      <c r="L65" s="176"/>
      <c r="M65" s="176">
        <f>SUM(M66:M67)</f>
        <v>0</v>
      </c>
      <c r="N65" s="170"/>
      <c r="O65" s="170">
        <f>SUM(O66:O67)</f>
        <v>0</v>
      </c>
      <c r="P65" s="170"/>
      <c r="Q65" s="170">
        <f>SUM(Q66:Q67)</f>
        <v>0</v>
      </c>
      <c r="R65" s="170"/>
      <c r="S65" s="170"/>
      <c r="T65" s="171"/>
      <c r="U65" s="170">
        <f>SUM(U66:U67)</f>
        <v>1.33</v>
      </c>
      <c r="AE65" t="s">
        <v>124</v>
      </c>
    </row>
    <row r="66" spans="1:60" outlineLevel="1">
      <c r="A66" s="158">
        <v>44</v>
      </c>
      <c r="B66" s="164" t="s">
        <v>219</v>
      </c>
      <c r="C66" s="197" t="s">
        <v>220</v>
      </c>
      <c r="D66" s="166" t="s">
        <v>146</v>
      </c>
      <c r="E66" s="172">
        <v>1</v>
      </c>
      <c r="F66" s="174"/>
      <c r="G66" s="175">
        <f>ROUND(E66*F66,2)</f>
        <v>0</v>
      </c>
      <c r="H66" s="174"/>
      <c r="I66" s="175">
        <f>ROUND(E66*H66,2)</f>
        <v>0</v>
      </c>
      <c r="J66" s="174"/>
      <c r="K66" s="175">
        <f>ROUND(E66*J66,2)</f>
        <v>0</v>
      </c>
      <c r="L66" s="175">
        <v>21</v>
      </c>
      <c r="M66" s="175">
        <f>G66*(1+L66/100)</f>
        <v>0</v>
      </c>
      <c r="N66" s="167">
        <v>0</v>
      </c>
      <c r="O66" s="167">
        <f>ROUND(E66*N66,5)</f>
        <v>0</v>
      </c>
      <c r="P66" s="167">
        <v>0</v>
      </c>
      <c r="Q66" s="167">
        <f>ROUND(E66*P66,5)</f>
        <v>0</v>
      </c>
      <c r="R66" s="167"/>
      <c r="S66" s="167"/>
      <c r="T66" s="168">
        <v>1.33</v>
      </c>
      <c r="U66" s="167">
        <f>ROUND(E66*T66,2)</f>
        <v>1.33</v>
      </c>
      <c r="V66" s="157"/>
      <c r="W66" s="157"/>
      <c r="X66" s="157"/>
      <c r="Y66" s="157"/>
      <c r="Z66" s="157"/>
      <c r="AA66" s="157"/>
      <c r="AB66" s="157"/>
      <c r="AC66" s="157"/>
      <c r="AD66" s="157"/>
      <c r="AE66" s="157" t="s">
        <v>128</v>
      </c>
      <c r="AF66" s="157"/>
      <c r="AG66" s="157"/>
      <c r="AH66" s="157"/>
      <c r="AI66" s="157"/>
      <c r="AJ66" s="157"/>
      <c r="AK66" s="157"/>
      <c r="AL66" s="157"/>
      <c r="AM66" s="157"/>
      <c r="AN66" s="157"/>
      <c r="AO66" s="157"/>
      <c r="AP66" s="157"/>
      <c r="AQ66" s="157"/>
      <c r="AR66" s="157"/>
      <c r="AS66" s="157"/>
      <c r="AT66" s="157"/>
      <c r="AU66" s="157"/>
      <c r="AV66" s="157"/>
      <c r="AW66" s="157"/>
      <c r="AX66" s="157"/>
      <c r="AY66" s="157"/>
      <c r="AZ66" s="157"/>
      <c r="BA66" s="157"/>
      <c r="BB66" s="157"/>
      <c r="BC66" s="157"/>
      <c r="BD66" s="157"/>
      <c r="BE66" s="157"/>
      <c r="BF66" s="157"/>
      <c r="BG66" s="157"/>
      <c r="BH66" s="157"/>
    </row>
    <row r="67" spans="1:60" outlineLevel="1">
      <c r="A67" s="158">
        <v>45</v>
      </c>
      <c r="B67" s="164" t="s">
        <v>221</v>
      </c>
      <c r="C67" s="197" t="s">
        <v>222</v>
      </c>
      <c r="D67" s="166" t="s">
        <v>146</v>
      </c>
      <c r="E67" s="172">
        <v>1</v>
      </c>
      <c r="F67" s="174"/>
      <c r="G67" s="175">
        <f>ROUND(E67*F67,2)</f>
        <v>0</v>
      </c>
      <c r="H67" s="174"/>
      <c r="I67" s="175">
        <f>ROUND(E67*H67,2)</f>
        <v>0</v>
      </c>
      <c r="J67" s="174"/>
      <c r="K67" s="175">
        <f>ROUND(E67*J67,2)</f>
        <v>0</v>
      </c>
      <c r="L67" s="175">
        <v>21</v>
      </c>
      <c r="M67" s="175">
        <f>G67*(1+L67/100)</f>
        <v>0</v>
      </c>
      <c r="N67" s="167">
        <v>0</v>
      </c>
      <c r="O67" s="167">
        <f>ROUND(E67*N67,5)</f>
        <v>0</v>
      </c>
      <c r="P67" s="167">
        <v>0</v>
      </c>
      <c r="Q67" s="167">
        <f>ROUND(E67*P67,5)</f>
        <v>0</v>
      </c>
      <c r="R67" s="167"/>
      <c r="S67" s="167"/>
      <c r="T67" s="168">
        <v>0</v>
      </c>
      <c r="U67" s="167">
        <f>ROUND(E67*T67,2)</f>
        <v>0</v>
      </c>
      <c r="V67" s="157"/>
      <c r="W67" s="157"/>
      <c r="X67" s="157"/>
      <c r="Y67" s="157"/>
      <c r="Z67" s="157"/>
      <c r="AA67" s="157"/>
      <c r="AB67" s="157"/>
      <c r="AC67" s="157"/>
      <c r="AD67" s="157"/>
      <c r="AE67" s="157" t="s">
        <v>128</v>
      </c>
      <c r="AF67" s="157"/>
      <c r="AG67" s="157"/>
      <c r="AH67" s="157"/>
      <c r="AI67" s="157"/>
      <c r="AJ67" s="157"/>
      <c r="AK67" s="157"/>
      <c r="AL67" s="157"/>
      <c r="AM67" s="157"/>
      <c r="AN67" s="157"/>
      <c r="AO67" s="157"/>
      <c r="AP67" s="157"/>
      <c r="AQ67" s="157"/>
      <c r="AR67" s="157"/>
      <c r="AS67" s="157"/>
      <c r="AT67" s="157"/>
      <c r="AU67" s="157"/>
      <c r="AV67" s="157"/>
      <c r="AW67" s="157"/>
      <c r="AX67" s="157"/>
      <c r="AY67" s="157"/>
      <c r="AZ67" s="157"/>
      <c r="BA67" s="157"/>
      <c r="BB67" s="157"/>
      <c r="BC67" s="157"/>
      <c r="BD67" s="157"/>
      <c r="BE67" s="157"/>
      <c r="BF67" s="157"/>
      <c r="BG67" s="157"/>
      <c r="BH67" s="157"/>
    </row>
    <row r="68" spans="1:60">
      <c r="A68" s="159" t="s">
        <v>123</v>
      </c>
      <c r="B68" s="165" t="s">
        <v>86</v>
      </c>
      <c r="C68" s="198" t="s">
        <v>87</v>
      </c>
      <c r="D68" s="169"/>
      <c r="E68" s="173"/>
      <c r="F68" s="176"/>
      <c r="G68" s="176">
        <f>SUMIF(AE69:AE70,"&lt;&gt;NOR",G69:G70)</f>
        <v>0</v>
      </c>
      <c r="H68" s="176"/>
      <c r="I68" s="176">
        <f>SUM(I69:I70)</f>
        <v>0</v>
      </c>
      <c r="J68" s="176"/>
      <c r="K68" s="176">
        <f>SUM(K69:K70)</f>
        <v>0</v>
      </c>
      <c r="L68" s="176"/>
      <c r="M68" s="176">
        <f>SUM(M69:M70)</f>
        <v>0</v>
      </c>
      <c r="N68" s="170"/>
      <c r="O68" s="170">
        <f>SUM(O69:O70)</f>
        <v>4.1410000000000002E-2</v>
      </c>
      <c r="P68" s="170"/>
      <c r="Q68" s="170">
        <f>SUM(Q69:Q70)</f>
        <v>0</v>
      </c>
      <c r="R68" s="170"/>
      <c r="S68" s="170"/>
      <c r="T68" s="171"/>
      <c r="U68" s="170">
        <f>SUM(U69:U70)</f>
        <v>1.52</v>
      </c>
      <c r="AE68" t="s">
        <v>124</v>
      </c>
    </row>
    <row r="69" spans="1:60" outlineLevel="1">
      <c r="A69" s="158">
        <v>46</v>
      </c>
      <c r="B69" s="164" t="s">
        <v>223</v>
      </c>
      <c r="C69" s="197" t="s">
        <v>224</v>
      </c>
      <c r="D69" s="166" t="s">
        <v>133</v>
      </c>
      <c r="E69" s="172">
        <v>1</v>
      </c>
      <c r="F69" s="174"/>
      <c r="G69" s="175">
        <f>ROUND(E69*F69,2)</f>
        <v>0</v>
      </c>
      <c r="H69" s="174"/>
      <c r="I69" s="175">
        <f>ROUND(E69*H69,2)</f>
        <v>0</v>
      </c>
      <c r="J69" s="174"/>
      <c r="K69" s="175">
        <f>ROUND(E69*J69,2)</f>
        <v>0</v>
      </c>
      <c r="L69" s="175">
        <v>21</v>
      </c>
      <c r="M69" s="175">
        <f>G69*(1+L69/100)</f>
        <v>0</v>
      </c>
      <c r="N69" s="167">
        <v>1.941E-2</v>
      </c>
      <c r="O69" s="167">
        <f>ROUND(E69*N69,5)</f>
        <v>1.941E-2</v>
      </c>
      <c r="P69" s="167">
        <v>0</v>
      </c>
      <c r="Q69" s="167">
        <f>ROUND(E69*P69,5)</f>
        <v>0</v>
      </c>
      <c r="R69" s="167"/>
      <c r="S69" s="167"/>
      <c r="T69" s="168">
        <v>1.524</v>
      </c>
      <c r="U69" s="167">
        <f>ROUND(E69*T69,2)</f>
        <v>1.52</v>
      </c>
      <c r="V69" s="157"/>
      <c r="W69" s="157"/>
      <c r="X69" s="157"/>
      <c r="Y69" s="157"/>
      <c r="Z69" s="157"/>
      <c r="AA69" s="157"/>
      <c r="AB69" s="157"/>
      <c r="AC69" s="157"/>
      <c r="AD69" s="157"/>
      <c r="AE69" s="157" t="s">
        <v>128</v>
      </c>
      <c r="AF69" s="157"/>
      <c r="AG69" s="157"/>
      <c r="AH69" s="157"/>
      <c r="AI69" s="157"/>
      <c r="AJ69" s="157"/>
      <c r="AK69" s="157"/>
      <c r="AL69" s="157"/>
      <c r="AM69" s="157"/>
      <c r="AN69" s="157"/>
      <c r="AO69" s="157"/>
      <c r="AP69" s="157"/>
      <c r="AQ69" s="157"/>
      <c r="AR69" s="157"/>
      <c r="AS69" s="157"/>
      <c r="AT69" s="157"/>
      <c r="AU69" s="157"/>
      <c r="AV69" s="157"/>
      <c r="AW69" s="157"/>
      <c r="AX69" s="157"/>
      <c r="AY69" s="157"/>
      <c r="AZ69" s="157"/>
      <c r="BA69" s="157"/>
      <c r="BB69" s="157"/>
      <c r="BC69" s="157"/>
      <c r="BD69" s="157"/>
      <c r="BE69" s="157"/>
      <c r="BF69" s="157"/>
      <c r="BG69" s="157"/>
      <c r="BH69" s="157"/>
    </row>
    <row r="70" spans="1:60" outlineLevel="1">
      <c r="A70" s="158">
        <v>47</v>
      </c>
      <c r="B70" s="164" t="s">
        <v>225</v>
      </c>
      <c r="C70" s="197" t="s">
        <v>226</v>
      </c>
      <c r="D70" s="166" t="s">
        <v>146</v>
      </c>
      <c r="E70" s="172">
        <v>1</v>
      </c>
      <c r="F70" s="174"/>
      <c r="G70" s="175">
        <f>ROUND(E70*F70,2)</f>
        <v>0</v>
      </c>
      <c r="H70" s="174"/>
      <c r="I70" s="175">
        <f>ROUND(E70*H70,2)</f>
        <v>0</v>
      </c>
      <c r="J70" s="174"/>
      <c r="K70" s="175">
        <f>ROUND(E70*J70,2)</f>
        <v>0</v>
      </c>
      <c r="L70" s="175">
        <v>21</v>
      </c>
      <c r="M70" s="175">
        <f>G70*(1+L70/100)</f>
        <v>0</v>
      </c>
      <c r="N70" s="167">
        <v>2.1999999999999999E-2</v>
      </c>
      <c r="O70" s="167">
        <f>ROUND(E70*N70,5)</f>
        <v>2.1999999999999999E-2</v>
      </c>
      <c r="P70" s="167">
        <v>0</v>
      </c>
      <c r="Q70" s="167">
        <f>ROUND(E70*P70,5)</f>
        <v>0</v>
      </c>
      <c r="R70" s="167"/>
      <c r="S70" s="167"/>
      <c r="T70" s="168">
        <v>0</v>
      </c>
      <c r="U70" s="167">
        <f>ROUND(E70*T70,2)</f>
        <v>0</v>
      </c>
      <c r="V70" s="157"/>
      <c r="W70" s="157"/>
      <c r="X70" s="157"/>
      <c r="Y70" s="157"/>
      <c r="Z70" s="157"/>
      <c r="AA70" s="157"/>
      <c r="AB70" s="157"/>
      <c r="AC70" s="157"/>
      <c r="AD70" s="157"/>
      <c r="AE70" s="157" t="s">
        <v>147</v>
      </c>
      <c r="AF70" s="157"/>
      <c r="AG70" s="157"/>
      <c r="AH70" s="157"/>
      <c r="AI70" s="157"/>
      <c r="AJ70" s="157"/>
      <c r="AK70" s="157"/>
      <c r="AL70" s="157"/>
      <c r="AM70" s="157"/>
      <c r="AN70" s="157"/>
      <c r="AO70" s="157"/>
      <c r="AP70" s="157"/>
      <c r="AQ70" s="157"/>
      <c r="AR70" s="157"/>
      <c r="AS70" s="157"/>
      <c r="AT70" s="157"/>
      <c r="AU70" s="157"/>
      <c r="AV70" s="157"/>
      <c r="AW70" s="157"/>
      <c r="AX70" s="157"/>
      <c r="AY70" s="157"/>
      <c r="AZ70" s="157"/>
      <c r="BA70" s="157"/>
      <c r="BB70" s="157"/>
      <c r="BC70" s="157"/>
      <c r="BD70" s="157"/>
      <c r="BE70" s="157"/>
      <c r="BF70" s="157"/>
      <c r="BG70" s="157"/>
      <c r="BH70" s="157"/>
    </row>
    <row r="71" spans="1:60">
      <c r="A71" s="159" t="s">
        <v>123</v>
      </c>
      <c r="B71" s="165" t="s">
        <v>88</v>
      </c>
      <c r="C71" s="198" t="s">
        <v>89</v>
      </c>
      <c r="D71" s="169"/>
      <c r="E71" s="173"/>
      <c r="F71" s="176"/>
      <c r="G71" s="176">
        <f>SUMIF(AE72:AE74,"&lt;&gt;NOR",G72:G74)</f>
        <v>0</v>
      </c>
      <c r="H71" s="176"/>
      <c r="I71" s="176">
        <f>SUM(I72:I74)</f>
        <v>0</v>
      </c>
      <c r="J71" s="176"/>
      <c r="K71" s="176">
        <f>SUM(K72:K74)</f>
        <v>0</v>
      </c>
      <c r="L71" s="176"/>
      <c r="M71" s="176">
        <f>SUM(M72:M74)</f>
        <v>0</v>
      </c>
      <c r="N71" s="170"/>
      <c r="O71" s="170">
        <f>SUM(O72:O74)</f>
        <v>5.28E-3</v>
      </c>
      <c r="P71" s="170"/>
      <c r="Q71" s="170">
        <f>SUM(Q72:Q74)</f>
        <v>0</v>
      </c>
      <c r="R71" s="170"/>
      <c r="S71" s="170"/>
      <c r="T71" s="171"/>
      <c r="U71" s="170">
        <f>SUM(U72:U74)</f>
        <v>7.05</v>
      </c>
      <c r="AE71" t="s">
        <v>124</v>
      </c>
    </row>
    <row r="72" spans="1:60" outlineLevel="1">
      <c r="A72" s="158">
        <v>48</v>
      </c>
      <c r="B72" s="164" t="s">
        <v>227</v>
      </c>
      <c r="C72" s="197" t="s">
        <v>228</v>
      </c>
      <c r="D72" s="166" t="s">
        <v>172</v>
      </c>
      <c r="E72" s="172">
        <v>9.5</v>
      </c>
      <c r="F72" s="174"/>
      <c r="G72" s="175">
        <f>ROUND(E72*F72,2)</f>
        <v>0</v>
      </c>
      <c r="H72" s="174"/>
      <c r="I72" s="175">
        <f>ROUND(E72*H72,2)</f>
        <v>0</v>
      </c>
      <c r="J72" s="174"/>
      <c r="K72" s="175">
        <f>ROUND(E72*J72,2)</f>
        <v>0</v>
      </c>
      <c r="L72" s="175">
        <v>21</v>
      </c>
      <c r="M72" s="175">
        <f>G72*(1+L72/100)</f>
        <v>0</v>
      </c>
      <c r="N72" s="167">
        <v>0</v>
      </c>
      <c r="O72" s="167">
        <f>ROUND(E72*N72,5)</f>
        <v>0</v>
      </c>
      <c r="P72" s="167">
        <v>0</v>
      </c>
      <c r="Q72" s="167">
        <f>ROUND(E72*P72,5)</f>
        <v>0</v>
      </c>
      <c r="R72" s="167"/>
      <c r="S72" s="167"/>
      <c r="T72" s="168">
        <v>0.37</v>
      </c>
      <c r="U72" s="167">
        <f>ROUND(E72*T72,2)</f>
        <v>3.52</v>
      </c>
      <c r="V72" s="157"/>
      <c r="W72" s="157"/>
      <c r="X72" s="157"/>
      <c r="Y72" s="157"/>
      <c r="Z72" s="157"/>
      <c r="AA72" s="157"/>
      <c r="AB72" s="157"/>
      <c r="AC72" s="157"/>
      <c r="AD72" s="157"/>
      <c r="AE72" s="157" t="s">
        <v>128</v>
      </c>
      <c r="AF72" s="157"/>
      <c r="AG72" s="157"/>
      <c r="AH72" s="157"/>
      <c r="AI72" s="157"/>
      <c r="AJ72" s="157"/>
      <c r="AK72" s="157"/>
      <c r="AL72" s="157"/>
      <c r="AM72" s="157"/>
      <c r="AN72" s="157"/>
      <c r="AO72" s="157"/>
      <c r="AP72" s="157"/>
      <c r="AQ72" s="157"/>
      <c r="AR72" s="157"/>
      <c r="AS72" s="157"/>
      <c r="AT72" s="157"/>
      <c r="AU72" s="157"/>
      <c r="AV72" s="157"/>
      <c r="AW72" s="157"/>
      <c r="AX72" s="157"/>
      <c r="AY72" s="157"/>
      <c r="AZ72" s="157"/>
      <c r="BA72" s="157"/>
      <c r="BB72" s="157"/>
      <c r="BC72" s="157"/>
      <c r="BD72" s="157"/>
      <c r="BE72" s="157"/>
      <c r="BF72" s="157"/>
      <c r="BG72" s="157"/>
      <c r="BH72" s="157"/>
    </row>
    <row r="73" spans="1:60" outlineLevel="1">
      <c r="A73" s="158">
        <v>49</v>
      </c>
      <c r="B73" s="164" t="s">
        <v>229</v>
      </c>
      <c r="C73" s="197" t="s">
        <v>230</v>
      </c>
      <c r="D73" s="166" t="s">
        <v>146</v>
      </c>
      <c r="E73" s="172">
        <v>1</v>
      </c>
      <c r="F73" s="174"/>
      <c r="G73" s="175">
        <f>ROUND(E73*F73,2)</f>
        <v>0</v>
      </c>
      <c r="H73" s="174"/>
      <c r="I73" s="175">
        <f>ROUND(E73*H73,2)</f>
        <v>0</v>
      </c>
      <c r="J73" s="174"/>
      <c r="K73" s="175">
        <f>ROUND(E73*J73,2)</f>
        <v>0</v>
      </c>
      <c r="L73" s="175">
        <v>21</v>
      </c>
      <c r="M73" s="175">
        <f>G73*(1+L73/100)</f>
        <v>0</v>
      </c>
      <c r="N73" s="167">
        <v>2.7999999999999998E-4</v>
      </c>
      <c r="O73" s="167">
        <f>ROUND(E73*N73,5)</f>
        <v>2.7999999999999998E-4</v>
      </c>
      <c r="P73" s="167">
        <v>0</v>
      </c>
      <c r="Q73" s="167">
        <f>ROUND(E73*P73,5)</f>
        <v>0</v>
      </c>
      <c r="R73" s="167"/>
      <c r="S73" s="167"/>
      <c r="T73" s="168">
        <v>3.528</v>
      </c>
      <c r="U73" s="167">
        <f>ROUND(E73*T73,2)</f>
        <v>3.53</v>
      </c>
      <c r="V73" s="157"/>
      <c r="W73" s="157"/>
      <c r="X73" s="157"/>
      <c r="Y73" s="157"/>
      <c r="Z73" s="157"/>
      <c r="AA73" s="157"/>
      <c r="AB73" s="157"/>
      <c r="AC73" s="157"/>
      <c r="AD73" s="157"/>
      <c r="AE73" s="157" t="s">
        <v>128</v>
      </c>
      <c r="AF73" s="157"/>
      <c r="AG73" s="157"/>
      <c r="AH73" s="157"/>
      <c r="AI73" s="157"/>
      <c r="AJ73" s="157"/>
      <c r="AK73" s="157"/>
      <c r="AL73" s="157"/>
      <c r="AM73" s="157"/>
      <c r="AN73" s="157"/>
      <c r="AO73" s="157"/>
      <c r="AP73" s="157"/>
      <c r="AQ73" s="157"/>
      <c r="AR73" s="157"/>
      <c r="AS73" s="157"/>
      <c r="AT73" s="157"/>
      <c r="AU73" s="157"/>
      <c r="AV73" s="157"/>
      <c r="AW73" s="157"/>
      <c r="AX73" s="157"/>
      <c r="AY73" s="157"/>
      <c r="AZ73" s="157"/>
      <c r="BA73" s="157"/>
      <c r="BB73" s="157"/>
      <c r="BC73" s="157"/>
      <c r="BD73" s="157"/>
      <c r="BE73" s="157"/>
      <c r="BF73" s="157"/>
      <c r="BG73" s="157"/>
      <c r="BH73" s="157"/>
    </row>
    <row r="74" spans="1:60" outlineLevel="1">
      <c r="A74" s="158">
        <v>50</v>
      </c>
      <c r="B74" s="164" t="s">
        <v>231</v>
      </c>
      <c r="C74" s="197" t="s">
        <v>232</v>
      </c>
      <c r="D74" s="166" t="s">
        <v>146</v>
      </c>
      <c r="E74" s="172">
        <v>5</v>
      </c>
      <c r="F74" s="174"/>
      <c r="G74" s="175">
        <f>ROUND(E74*F74,2)</f>
        <v>0</v>
      </c>
      <c r="H74" s="174"/>
      <c r="I74" s="175">
        <f>ROUND(E74*H74,2)</f>
        <v>0</v>
      </c>
      <c r="J74" s="174"/>
      <c r="K74" s="175">
        <f>ROUND(E74*J74,2)</f>
        <v>0</v>
      </c>
      <c r="L74" s="175">
        <v>21</v>
      </c>
      <c r="M74" s="175">
        <f>G74*(1+L74/100)</f>
        <v>0</v>
      </c>
      <c r="N74" s="167">
        <v>1E-3</v>
      </c>
      <c r="O74" s="167">
        <f>ROUND(E74*N74,5)</f>
        <v>5.0000000000000001E-3</v>
      </c>
      <c r="P74" s="167">
        <v>0</v>
      </c>
      <c r="Q74" s="167">
        <f>ROUND(E74*P74,5)</f>
        <v>0</v>
      </c>
      <c r="R74" s="167"/>
      <c r="S74" s="167"/>
      <c r="T74" s="168">
        <v>0</v>
      </c>
      <c r="U74" s="167">
        <f>ROUND(E74*T74,2)</f>
        <v>0</v>
      </c>
      <c r="V74" s="157"/>
      <c r="W74" s="157"/>
      <c r="X74" s="157"/>
      <c r="Y74" s="157"/>
      <c r="Z74" s="157"/>
      <c r="AA74" s="157"/>
      <c r="AB74" s="157"/>
      <c r="AC74" s="157"/>
      <c r="AD74" s="157"/>
      <c r="AE74" s="157" t="s">
        <v>147</v>
      </c>
      <c r="AF74" s="157"/>
      <c r="AG74" s="157"/>
      <c r="AH74" s="157"/>
      <c r="AI74" s="157"/>
      <c r="AJ74" s="157"/>
      <c r="AK74" s="157"/>
      <c r="AL74" s="157"/>
      <c r="AM74" s="157"/>
      <c r="AN74" s="157"/>
      <c r="AO74" s="157"/>
      <c r="AP74" s="157"/>
      <c r="AQ74" s="157"/>
      <c r="AR74" s="157"/>
      <c r="AS74" s="157"/>
      <c r="AT74" s="157"/>
      <c r="AU74" s="157"/>
      <c r="AV74" s="157"/>
      <c r="AW74" s="157"/>
      <c r="AX74" s="157"/>
      <c r="AY74" s="157"/>
      <c r="AZ74" s="157"/>
      <c r="BA74" s="157"/>
      <c r="BB74" s="157"/>
      <c r="BC74" s="157"/>
      <c r="BD74" s="157"/>
      <c r="BE74" s="157"/>
      <c r="BF74" s="157"/>
      <c r="BG74" s="157"/>
      <c r="BH74" s="157"/>
    </row>
    <row r="75" spans="1:60">
      <c r="A75" s="159" t="s">
        <v>123</v>
      </c>
      <c r="B75" s="165" t="s">
        <v>90</v>
      </c>
      <c r="C75" s="198" t="s">
        <v>91</v>
      </c>
      <c r="D75" s="169"/>
      <c r="E75" s="173"/>
      <c r="F75" s="176"/>
      <c r="G75" s="176">
        <f>SUMIF(AE76:AE80,"&lt;&gt;NOR",G76:G80)</f>
        <v>0</v>
      </c>
      <c r="H75" s="176"/>
      <c r="I75" s="176">
        <f>SUM(I76:I80)</f>
        <v>0</v>
      </c>
      <c r="J75" s="176"/>
      <c r="K75" s="176">
        <f>SUM(K76:K80)</f>
        <v>0</v>
      </c>
      <c r="L75" s="176"/>
      <c r="M75" s="176">
        <f>SUM(M76:M80)</f>
        <v>0</v>
      </c>
      <c r="N75" s="170"/>
      <c r="O75" s="170">
        <f>SUM(O76:O80)</f>
        <v>3.814E-2</v>
      </c>
      <c r="P75" s="170"/>
      <c r="Q75" s="170">
        <f>SUM(Q76:Q80)</f>
        <v>0</v>
      </c>
      <c r="R75" s="170"/>
      <c r="S75" s="170"/>
      <c r="T75" s="171"/>
      <c r="U75" s="170">
        <f>SUM(U76:U80)</f>
        <v>5.38</v>
      </c>
      <c r="AE75" t="s">
        <v>124</v>
      </c>
    </row>
    <row r="76" spans="1:60" outlineLevel="1">
      <c r="A76" s="158">
        <v>51</v>
      </c>
      <c r="B76" s="164" t="s">
        <v>233</v>
      </c>
      <c r="C76" s="197" t="s">
        <v>234</v>
      </c>
      <c r="D76" s="166" t="s">
        <v>172</v>
      </c>
      <c r="E76" s="172">
        <v>7</v>
      </c>
      <c r="F76" s="174"/>
      <c r="G76" s="175">
        <f>ROUND(E76*F76,2)</f>
        <v>0</v>
      </c>
      <c r="H76" s="174"/>
      <c r="I76" s="175">
        <f>ROUND(E76*H76,2)</f>
        <v>0</v>
      </c>
      <c r="J76" s="174"/>
      <c r="K76" s="175">
        <f>ROUND(E76*J76,2)</f>
        <v>0</v>
      </c>
      <c r="L76" s="175">
        <v>21</v>
      </c>
      <c r="M76" s="175">
        <f>G76*(1+L76/100)</f>
        <v>0</v>
      </c>
      <c r="N76" s="167">
        <v>2.0000000000000002E-5</v>
      </c>
      <c r="O76" s="167">
        <f>ROUND(E76*N76,5)</f>
        <v>1.3999999999999999E-4</v>
      </c>
      <c r="P76" s="167">
        <v>0</v>
      </c>
      <c r="Q76" s="167">
        <f>ROUND(E76*P76,5)</f>
        <v>0</v>
      </c>
      <c r="R76" s="167"/>
      <c r="S76" s="167"/>
      <c r="T76" s="168">
        <v>0.375</v>
      </c>
      <c r="U76" s="167">
        <f>ROUND(E76*T76,2)</f>
        <v>2.63</v>
      </c>
      <c r="V76" s="157"/>
      <c r="W76" s="157"/>
      <c r="X76" s="157"/>
      <c r="Y76" s="157"/>
      <c r="Z76" s="157"/>
      <c r="AA76" s="157"/>
      <c r="AB76" s="157"/>
      <c r="AC76" s="157"/>
      <c r="AD76" s="157"/>
      <c r="AE76" s="157" t="s">
        <v>128</v>
      </c>
      <c r="AF76" s="157"/>
      <c r="AG76" s="157"/>
      <c r="AH76" s="157"/>
      <c r="AI76" s="157"/>
      <c r="AJ76" s="157"/>
      <c r="AK76" s="157"/>
      <c r="AL76" s="157"/>
      <c r="AM76" s="157"/>
      <c r="AN76" s="157"/>
      <c r="AO76" s="157"/>
      <c r="AP76" s="157"/>
      <c r="AQ76" s="157"/>
      <c r="AR76" s="157"/>
      <c r="AS76" s="157"/>
      <c r="AT76" s="157"/>
      <c r="AU76" s="157"/>
      <c r="AV76" s="157"/>
      <c r="AW76" s="157"/>
      <c r="AX76" s="157"/>
      <c r="AY76" s="157"/>
      <c r="AZ76" s="157"/>
      <c r="BA76" s="157"/>
      <c r="BB76" s="157"/>
      <c r="BC76" s="157"/>
      <c r="BD76" s="157"/>
      <c r="BE76" s="157"/>
      <c r="BF76" s="157"/>
      <c r="BG76" s="157"/>
      <c r="BH76" s="157"/>
    </row>
    <row r="77" spans="1:60" outlineLevel="1">
      <c r="A77" s="158">
        <v>52</v>
      </c>
      <c r="B77" s="164" t="s">
        <v>235</v>
      </c>
      <c r="C77" s="197" t="s">
        <v>236</v>
      </c>
      <c r="D77" s="166" t="s">
        <v>172</v>
      </c>
      <c r="E77" s="172">
        <v>1</v>
      </c>
      <c r="F77" s="174"/>
      <c r="G77" s="175">
        <f>ROUND(E77*F77,2)</f>
        <v>0</v>
      </c>
      <c r="H77" s="174"/>
      <c r="I77" s="175">
        <f>ROUND(E77*H77,2)</f>
        <v>0</v>
      </c>
      <c r="J77" s="174"/>
      <c r="K77" s="175">
        <f>ROUND(E77*J77,2)</f>
        <v>0</v>
      </c>
      <c r="L77" s="175">
        <v>21</v>
      </c>
      <c r="M77" s="175">
        <f>G77*(1+L77/100)</f>
        <v>0</v>
      </c>
      <c r="N77" s="167">
        <v>0</v>
      </c>
      <c r="O77" s="167">
        <f>ROUND(E77*N77,5)</f>
        <v>0</v>
      </c>
      <c r="P77" s="167">
        <v>0</v>
      </c>
      <c r="Q77" s="167">
        <f>ROUND(E77*P77,5)</f>
        <v>0</v>
      </c>
      <c r="R77" s="167"/>
      <c r="S77" s="167"/>
      <c r="T77" s="168">
        <v>2.75</v>
      </c>
      <c r="U77" s="167">
        <f>ROUND(E77*T77,2)</f>
        <v>2.75</v>
      </c>
      <c r="V77" s="157"/>
      <c r="W77" s="157"/>
      <c r="X77" s="157"/>
      <c r="Y77" s="157"/>
      <c r="Z77" s="157"/>
      <c r="AA77" s="157"/>
      <c r="AB77" s="157"/>
      <c r="AC77" s="157"/>
      <c r="AD77" s="157"/>
      <c r="AE77" s="157" t="s">
        <v>128</v>
      </c>
      <c r="AF77" s="157"/>
      <c r="AG77" s="157"/>
      <c r="AH77" s="157"/>
      <c r="AI77" s="157"/>
      <c r="AJ77" s="157"/>
      <c r="AK77" s="157"/>
      <c r="AL77" s="157"/>
      <c r="AM77" s="157"/>
      <c r="AN77" s="157"/>
      <c r="AO77" s="157"/>
      <c r="AP77" s="157"/>
      <c r="AQ77" s="157"/>
      <c r="AR77" s="157"/>
      <c r="AS77" s="157"/>
      <c r="AT77" s="157"/>
      <c r="AU77" s="157"/>
      <c r="AV77" s="157"/>
      <c r="AW77" s="157"/>
      <c r="AX77" s="157"/>
      <c r="AY77" s="157"/>
      <c r="AZ77" s="157"/>
      <c r="BA77" s="157"/>
      <c r="BB77" s="157"/>
      <c r="BC77" s="157"/>
      <c r="BD77" s="157"/>
      <c r="BE77" s="157"/>
      <c r="BF77" s="157"/>
      <c r="BG77" s="157"/>
      <c r="BH77" s="157"/>
    </row>
    <row r="78" spans="1:60" outlineLevel="1">
      <c r="A78" s="158">
        <v>53</v>
      </c>
      <c r="B78" s="164" t="s">
        <v>237</v>
      </c>
      <c r="C78" s="197" t="s">
        <v>238</v>
      </c>
      <c r="D78" s="166" t="s">
        <v>146</v>
      </c>
      <c r="E78" s="172">
        <v>1</v>
      </c>
      <c r="F78" s="174"/>
      <c r="G78" s="175">
        <f>ROUND(E78*F78,2)</f>
        <v>0</v>
      </c>
      <c r="H78" s="174"/>
      <c r="I78" s="175">
        <f>ROUND(E78*H78,2)</f>
        <v>0</v>
      </c>
      <c r="J78" s="174"/>
      <c r="K78" s="175">
        <f>ROUND(E78*J78,2)</f>
        <v>0</v>
      </c>
      <c r="L78" s="175">
        <v>21</v>
      </c>
      <c r="M78" s="175">
        <f>G78*(1+L78/100)</f>
        <v>0</v>
      </c>
      <c r="N78" s="167">
        <v>0</v>
      </c>
      <c r="O78" s="167">
        <f>ROUND(E78*N78,5)</f>
        <v>0</v>
      </c>
      <c r="P78" s="167">
        <v>0</v>
      </c>
      <c r="Q78" s="167">
        <f>ROUND(E78*P78,5)</f>
        <v>0</v>
      </c>
      <c r="R78" s="167"/>
      <c r="S78" s="167"/>
      <c r="T78" s="168">
        <v>0</v>
      </c>
      <c r="U78" s="167">
        <f>ROUND(E78*T78,2)</f>
        <v>0</v>
      </c>
      <c r="V78" s="157"/>
      <c r="W78" s="157"/>
      <c r="X78" s="157"/>
      <c r="Y78" s="157"/>
      <c r="Z78" s="157"/>
      <c r="AA78" s="157"/>
      <c r="AB78" s="157"/>
      <c r="AC78" s="157"/>
      <c r="AD78" s="157"/>
      <c r="AE78" s="157" t="s">
        <v>128</v>
      </c>
      <c r="AF78" s="157"/>
      <c r="AG78" s="157"/>
      <c r="AH78" s="157"/>
      <c r="AI78" s="157"/>
      <c r="AJ78" s="157"/>
      <c r="AK78" s="157"/>
      <c r="AL78" s="157"/>
      <c r="AM78" s="157"/>
      <c r="AN78" s="157"/>
      <c r="AO78" s="157"/>
      <c r="AP78" s="157"/>
      <c r="AQ78" s="157"/>
      <c r="AR78" s="157"/>
      <c r="AS78" s="157"/>
      <c r="AT78" s="157"/>
      <c r="AU78" s="157"/>
      <c r="AV78" s="157"/>
      <c r="AW78" s="157"/>
      <c r="AX78" s="157"/>
      <c r="AY78" s="157"/>
      <c r="AZ78" s="157"/>
      <c r="BA78" s="157"/>
      <c r="BB78" s="157"/>
      <c r="BC78" s="157"/>
      <c r="BD78" s="157"/>
      <c r="BE78" s="157"/>
      <c r="BF78" s="157"/>
      <c r="BG78" s="157"/>
      <c r="BH78" s="157"/>
    </row>
    <row r="79" spans="1:60" outlineLevel="1">
      <c r="A79" s="158">
        <v>54</v>
      </c>
      <c r="B79" s="164" t="s">
        <v>239</v>
      </c>
      <c r="C79" s="197" t="s">
        <v>240</v>
      </c>
      <c r="D79" s="166" t="s">
        <v>133</v>
      </c>
      <c r="E79" s="172">
        <v>1.7</v>
      </c>
      <c r="F79" s="174"/>
      <c r="G79" s="175">
        <f>ROUND(E79*F79,2)</f>
        <v>0</v>
      </c>
      <c r="H79" s="174"/>
      <c r="I79" s="175">
        <f>ROUND(E79*H79,2)</f>
        <v>0</v>
      </c>
      <c r="J79" s="174"/>
      <c r="K79" s="175">
        <f>ROUND(E79*J79,2)</f>
        <v>0</v>
      </c>
      <c r="L79" s="175">
        <v>21</v>
      </c>
      <c r="M79" s="175">
        <f>G79*(1+L79/100)</f>
        <v>0</v>
      </c>
      <c r="N79" s="167">
        <v>0</v>
      </c>
      <c r="O79" s="167">
        <f>ROUND(E79*N79,5)</f>
        <v>0</v>
      </c>
      <c r="P79" s="167">
        <v>0</v>
      </c>
      <c r="Q79" s="167">
        <f>ROUND(E79*P79,5)</f>
        <v>0</v>
      </c>
      <c r="R79" s="167"/>
      <c r="S79" s="167"/>
      <c r="T79" s="168">
        <v>0</v>
      </c>
      <c r="U79" s="167">
        <f>ROUND(E79*T79,2)</f>
        <v>0</v>
      </c>
      <c r="V79" s="157"/>
      <c r="W79" s="157"/>
      <c r="X79" s="157"/>
      <c r="Y79" s="157"/>
      <c r="Z79" s="157"/>
      <c r="AA79" s="157"/>
      <c r="AB79" s="157"/>
      <c r="AC79" s="157"/>
      <c r="AD79" s="157"/>
      <c r="AE79" s="157" t="s">
        <v>147</v>
      </c>
      <c r="AF79" s="157"/>
      <c r="AG79" s="157"/>
      <c r="AH79" s="157"/>
      <c r="AI79" s="157"/>
      <c r="AJ79" s="157"/>
      <c r="AK79" s="157"/>
      <c r="AL79" s="157"/>
      <c r="AM79" s="157"/>
      <c r="AN79" s="157"/>
      <c r="AO79" s="157"/>
      <c r="AP79" s="157"/>
      <c r="AQ79" s="157"/>
      <c r="AR79" s="157"/>
      <c r="AS79" s="157"/>
      <c r="AT79" s="157"/>
      <c r="AU79" s="157"/>
      <c r="AV79" s="157"/>
      <c r="AW79" s="157"/>
      <c r="AX79" s="157"/>
      <c r="AY79" s="157"/>
      <c r="AZ79" s="157"/>
      <c r="BA79" s="157"/>
      <c r="BB79" s="157"/>
      <c r="BC79" s="157"/>
      <c r="BD79" s="157"/>
      <c r="BE79" s="157"/>
      <c r="BF79" s="157"/>
      <c r="BG79" s="157"/>
      <c r="BH79" s="157"/>
    </row>
    <row r="80" spans="1:60" outlineLevel="1">
      <c r="A80" s="158">
        <v>55</v>
      </c>
      <c r="B80" s="164" t="s">
        <v>241</v>
      </c>
      <c r="C80" s="197" t="s">
        <v>242</v>
      </c>
      <c r="D80" s="166" t="s">
        <v>243</v>
      </c>
      <c r="E80" s="172">
        <v>38</v>
      </c>
      <c r="F80" s="174"/>
      <c r="G80" s="175">
        <f>ROUND(E80*F80,2)</f>
        <v>0</v>
      </c>
      <c r="H80" s="174"/>
      <c r="I80" s="175">
        <f>ROUND(E80*H80,2)</f>
        <v>0</v>
      </c>
      <c r="J80" s="174"/>
      <c r="K80" s="175">
        <f>ROUND(E80*J80,2)</f>
        <v>0</v>
      </c>
      <c r="L80" s="175">
        <v>21</v>
      </c>
      <c r="M80" s="175">
        <f>G80*(1+L80/100)</f>
        <v>0</v>
      </c>
      <c r="N80" s="167">
        <v>1E-3</v>
      </c>
      <c r="O80" s="167">
        <f>ROUND(E80*N80,5)</f>
        <v>3.7999999999999999E-2</v>
      </c>
      <c r="P80" s="167">
        <v>0</v>
      </c>
      <c r="Q80" s="167">
        <f>ROUND(E80*P80,5)</f>
        <v>0</v>
      </c>
      <c r="R80" s="167"/>
      <c r="S80" s="167"/>
      <c r="T80" s="168">
        <v>0</v>
      </c>
      <c r="U80" s="167">
        <f>ROUND(E80*T80,2)</f>
        <v>0</v>
      </c>
      <c r="V80" s="157"/>
      <c r="W80" s="157"/>
      <c r="X80" s="157"/>
      <c r="Y80" s="157"/>
      <c r="Z80" s="157"/>
      <c r="AA80" s="157"/>
      <c r="AB80" s="157"/>
      <c r="AC80" s="157"/>
      <c r="AD80" s="157"/>
      <c r="AE80" s="157" t="s">
        <v>147</v>
      </c>
      <c r="AF80" s="157"/>
      <c r="AG80" s="157"/>
      <c r="AH80" s="157"/>
      <c r="AI80" s="157"/>
      <c r="AJ80" s="157"/>
      <c r="AK80" s="157"/>
      <c r="AL80" s="157"/>
      <c r="AM80" s="157"/>
      <c r="AN80" s="157"/>
      <c r="AO80" s="157"/>
      <c r="AP80" s="157"/>
      <c r="AQ80" s="157"/>
      <c r="AR80" s="157"/>
      <c r="AS80" s="157"/>
      <c r="AT80" s="157"/>
      <c r="AU80" s="157"/>
      <c r="AV80" s="157"/>
      <c r="AW80" s="157"/>
      <c r="AX80" s="157"/>
      <c r="AY80" s="157"/>
      <c r="AZ80" s="157"/>
      <c r="BA80" s="157"/>
      <c r="BB80" s="157"/>
      <c r="BC80" s="157"/>
      <c r="BD80" s="157"/>
      <c r="BE80" s="157"/>
      <c r="BF80" s="157"/>
      <c r="BG80" s="157"/>
      <c r="BH80" s="157"/>
    </row>
    <row r="81" spans="1:60">
      <c r="A81" s="159" t="s">
        <v>123</v>
      </c>
      <c r="B81" s="165" t="s">
        <v>92</v>
      </c>
      <c r="C81" s="198" t="s">
        <v>93</v>
      </c>
      <c r="D81" s="169"/>
      <c r="E81" s="173"/>
      <c r="F81" s="176"/>
      <c r="G81" s="176">
        <f>SUMIF(AE82:AE83,"&lt;&gt;NOR",G82:G83)</f>
        <v>0</v>
      </c>
      <c r="H81" s="176"/>
      <c r="I81" s="176">
        <f>SUM(I82:I83)</f>
        <v>0</v>
      </c>
      <c r="J81" s="176"/>
      <c r="K81" s="176">
        <f>SUM(K82:K83)</f>
        <v>0</v>
      </c>
      <c r="L81" s="176"/>
      <c r="M81" s="176">
        <f>SUM(M82:M83)</f>
        <v>0</v>
      </c>
      <c r="N81" s="170"/>
      <c r="O81" s="170">
        <f>SUM(O82:O83)</f>
        <v>3.0159999999999999E-2</v>
      </c>
      <c r="P81" s="170"/>
      <c r="Q81" s="170">
        <f>SUM(Q82:Q83)</f>
        <v>0</v>
      </c>
      <c r="R81" s="170"/>
      <c r="S81" s="170"/>
      <c r="T81" s="171"/>
      <c r="U81" s="170">
        <f>SUM(U82:U83)</f>
        <v>14.719999999999999</v>
      </c>
      <c r="AE81" t="s">
        <v>124</v>
      </c>
    </row>
    <row r="82" spans="1:60" outlineLevel="1">
      <c r="A82" s="158">
        <v>56</v>
      </c>
      <c r="B82" s="164" t="s">
        <v>244</v>
      </c>
      <c r="C82" s="197" t="s">
        <v>245</v>
      </c>
      <c r="D82" s="166" t="s">
        <v>133</v>
      </c>
      <c r="E82" s="172">
        <v>104</v>
      </c>
      <c r="F82" s="174"/>
      <c r="G82" s="175">
        <f>ROUND(E82*F82,2)</f>
        <v>0</v>
      </c>
      <c r="H82" s="174"/>
      <c r="I82" s="175">
        <f>ROUND(E82*H82,2)</f>
        <v>0</v>
      </c>
      <c r="J82" s="174"/>
      <c r="K82" s="175">
        <f>ROUND(E82*J82,2)</f>
        <v>0</v>
      </c>
      <c r="L82" s="175">
        <v>21</v>
      </c>
      <c r="M82" s="175">
        <f>G82*(1+L82/100)</f>
        <v>0</v>
      </c>
      <c r="N82" s="167">
        <v>1.2999999999999999E-4</v>
      </c>
      <c r="O82" s="167">
        <f>ROUND(E82*N82,5)</f>
        <v>1.3520000000000001E-2</v>
      </c>
      <c r="P82" s="167">
        <v>0</v>
      </c>
      <c r="Q82" s="167">
        <f>ROUND(E82*P82,5)</f>
        <v>0</v>
      </c>
      <c r="R82" s="167"/>
      <c r="S82" s="167"/>
      <c r="T82" s="168">
        <v>3.2480000000000002E-2</v>
      </c>
      <c r="U82" s="167">
        <f>ROUND(E82*T82,2)</f>
        <v>3.38</v>
      </c>
      <c r="V82" s="157"/>
      <c r="W82" s="157"/>
      <c r="X82" s="157"/>
      <c r="Y82" s="157"/>
      <c r="Z82" s="157"/>
      <c r="AA82" s="157"/>
      <c r="AB82" s="157"/>
      <c r="AC82" s="157"/>
      <c r="AD82" s="157"/>
      <c r="AE82" s="157" t="s">
        <v>128</v>
      </c>
      <c r="AF82" s="157"/>
      <c r="AG82" s="157"/>
      <c r="AH82" s="157"/>
      <c r="AI82" s="157"/>
      <c r="AJ82" s="157"/>
      <c r="AK82" s="157"/>
      <c r="AL82" s="157"/>
      <c r="AM82" s="157"/>
      <c r="AN82" s="157"/>
      <c r="AO82" s="157"/>
      <c r="AP82" s="157"/>
      <c r="AQ82" s="157"/>
      <c r="AR82" s="157"/>
      <c r="AS82" s="157"/>
      <c r="AT82" s="157"/>
      <c r="AU82" s="157"/>
      <c r="AV82" s="157"/>
      <c r="AW82" s="157"/>
      <c r="AX82" s="157"/>
      <c r="AY82" s="157"/>
      <c r="AZ82" s="157"/>
      <c r="BA82" s="157"/>
      <c r="BB82" s="157"/>
      <c r="BC82" s="157"/>
      <c r="BD82" s="157"/>
      <c r="BE82" s="157"/>
      <c r="BF82" s="157"/>
      <c r="BG82" s="157"/>
      <c r="BH82" s="157"/>
    </row>
    <row r="83" spans="1:60" outlineLevel="1">
      <c r="A83" s="158">
        <v>57</v>
      </c>
      <c r="B83" s="164" t="s">
        <v>246</v>
      </c>
      <c r="C83" s="197" t="s">
        <v>247</v>
      </c>
      <c r="D83" s="166" t="s">
        <v>133</v>
      </c>
      <c r="E83" s="172">
        <v>104</v>
      </c>
      <c r="F83" s="174"/>
      <c r="G83" s="175">
        <f>ROUND(E83*F83,2)</f>
        <v>0</v>
      </c>
      <c r="H83" s="174"/>
      <c r="I83" s="175">
        <f>ROUND(E83*H83,2)</f>
        <v>0</v>
      </c>
      <c r="J83" s="174"/>
      <c r="K83" s="175">
        <f>ROUND(E83*J83,2)</f>
        <v>0</v>
      </c>
      <c r="L83" s="175">
        <v>21</v>
      </c>
      <c r="M83" s="175">
        <f>G83*(1+L83/100)</f>
        <v>0</v>
      </c>
      <c r="N83" s="167">
        <v>1.6000000000000001E-4</v>
      </c>
      <c r="O83" s="167">
        <f>ROUND(E83*N83,5)</f>
        <v>1.6639999999999999E-2</v>
      </c>
      <c r="P83" s="167">
        <v>0</v>
      </c>
      <c r="Q83" s="167">
        <f>ROUND(E83*P83,5)</f>
        <v>0</v>
      </c>
      <c r="R83" s="167"/>
      <c r="S83" s="167"/>
      <c r="T83" s="168">
        <v>0.10902000000000001</v>
      </c>
      <c r="U83" s="167">
        <f>ROUND(E83*T83,2)</f>
        <v>11.34</v>
      </c>
      <c r="V83" s="157"/>
      <c r="W83" s="157"/>
      <c r="X83" s="157"/>
      <c r="Y83" s="157"/>
      <c r="Z83" s="157"/>
      <c r="AA83" s="157"/>
      <c r="AB83" s="157"/>
      <c r="AC83" s="157"/>
      <c r="AD83" s="157"/>
      <c r="AE83" s="157" t="s">
        <v>128</v>
      </c>
      <c r="AF83" s="157"/>
      <c r="AG83" s="157"/>
      <c r="AH83" s="157"/>
      <c r="AI83" s="157"/>
      <c r="AJ83" s="157"/>
      <c r="AK83" s="157"/>
      <c r="AL83" s="157"/>
      <c r="AM83" s="157"/>
      <c r="AN83" s="157"/>
      <c r="AO83" s="157"/>
      <c r="AP83" s="157"/>
      <c r="AQ83" s="157"/>
      <c r="AR83" s="157"/>
      <c r="AS83" s="157"/>
      <c r="AT83" s="157"/>
      <c r="AU83" s="157"/>
      <c r="AV83" s="157"/>
      <c r="AW83" s="157"/>
      <c r="AX83" s="157"/>
      <c r="AY83" s="157"/>
      <c r="AZ83" s="157"/>
      <c r="BA83" s="157"/>
      <c r="BB83" s="157"/>
      <c r="BC83" s="157"/>
      <c r="BD83" s="157"/>
      <c r="BE83" s="157"/>
      <c r="BF83" s="157"/>
      <c r="BG83" s="157"/>
      <c r="BH83" s="157"/>
    </row>
    <row r="84" spans="1:60">
      <c r="A84" s="159" t="s">
        <v>123</v>
      </c>
      <c r="B84" s="165" t="s">
        <v>94</v>
      </c>
      <c r="C84" s="198" t="s">
        <v>95</v>
      </c>
      <c r="D84" s="169"/>
      <c r="E84" s="173"/>
      <c r="F84" s="176"/>
      <c r="G84" s="176">
        <f>SUMIF(AE85:AE86,"&lt;&gt;NOR",G85:G86)</f>
        <v>0</v>
      </c>
      <c r="H84" s="176"/>
      <c r="I84" s="176">
        <f>SUM(I85:I86)</f>
        <v>0</v>
      </c>
      <c r="J84" s="176"/>
      <c r="K84" s="176">
        <f>SUM(K85:K86)</f>
        <v>0</v>
      </c>
      <c r="L84" s="176"/>
      <c r="M84" s="176">
        <f>SUM(M85:M86)</f>
        <v>0</v>
      </c>
      <c r="N84" s="170"/>
      <c r="O84" s="170">
        <f>SUM(O85:O86)</f>
        <v>22.500240000000002</v>
      </c>
      <c r="P84" s="170"/>
      <c r="Q84" s="170">
        <f>SUM(Q85:Q86)</f>
        <v>0</v>
      </c>
      <c r="R84" s="170"/>
      <c r="S84" s="170"/>
      <c r="T84" s="171"/>
      <c r="U84" s="170">
        <f>SUM(U85:U86)</f>
        <v>0.66</v>
      </c>
      <c r="AE84" t="s">
        <v>124</v>
      </c>
    </row>
    <row r="85" spans="1:60" outlineLevel="1">
      <c r="A85" s="158">
        <v>58</v>
      </c>
      <c r="B85" s="164" t="s">
        <v>248</v>
      </c>
      <c r="C85" s="197" t="s">
        <v>249</v>
      </c>
      <c r="D85" s="166" t="s">
        <v>172</v>
      </c>
      <c r="E85" s="172">
        <v>1</v>
      </c>
      <c r="F85" s="174"/>
      <c r="G85" s="175">
        <f>ROUND(E85*F85,2)</f>
        <v>0</v>
      </c>
      <c r="H85" s="174"/>
      <c r="I85" s="175">
        <f>ROUND(E85*H85,2)</f>
        <v>0</v>
      </c>
      <c r="J85" s="174"/>
      <c r="K85" s="175">
        <f>ROUND(E85*J85,2)</f>
        <v>0</v>
      </c>
      <c r="L85" s="175">
        <v>21</v>
      </c>
      <c r="M85" s="175">
        <f>G85*(1+L85/100)</f>
        <v>0</v>
      </c>
      <c r="N85" s="167">
        <v>2.4000000000000001E-4</v>
      </c>
      <c r="O85" s="167">
        <f>ROUND(E85*N85,5)</f>
        <v>2.4000000000000001E-4</v>
      </c>
      <c r="P85" s="167">
        <v>0</v>
      </c>
      <c r="Q85" s="167">
        <f>ROUND(E85*P85,5)</f>
        <v>0</v>
      </c>
      <c r="R85" s="167"/>
      <c r="S85" s="167"/>
      <c r="T85" s="168">
        <v>0.65700000000000003</v>
      </c>
      <c r="U85" s="167">
        <f>ROUND(E85*T85,2)</f>
        <v>0.66</v>
      </c>
      <c r="V85" s="157"/>
      <c r="W85" s="157"/>
      <c r="X85" s="157"/>
      <c r="Y85" s="157"/>
      <c r="Z85" s="157"/>
      <c r="AA85" s="157"/>
      <c r="AB85" s="157"/>
      <c r="AC85" s="157"/>
      <c r="AD85" s="157"/>
      <c r="AE85" s="157" t="s">
        <v>128</v>
      </c>
      <c r="AF85" s="157"/>
      <c r="AG85" s="157"/>
      <c r="AH85" s="157"/>
      <c r="AI85" s="157"/>
      <c r="AJ85" s="157"/>
      <c r="AK85" s="157"/>
      <c r="AL85" s="157"/>
      <c r="AM85" s="157"/>
      <c r="AN85" s="157"/>
      <c r="AO85" s="157"/>
      <c r="AP85" s="157"/>
      <c r="AQ85" s="157"/>
      <c r="AR85" s="157"/>
      <c r="AS85" s="157"/>
      <c r="AT85" s="157"/>
      <c r="AU85" s="157"/>
      <c r="AV85" s="157"/>
      <c r="AW85" s="157"/>
      <c r="AX85" s="157"/>
      <c r="AY85" s="157"/>
      <c r="AZ85" s="157"/>
      <c r="BA85" s="157"/>
      <c r="BB85" s="157"/>
      <c r="BC85" s="157"/>
      <c r="BD85" s="157"/>
      <c r="BE85" s="157"/>
      <c r="BF85" s="157"/>
      <c r="BG85" s="157"/>
      <c r="BH85" s="157"/>
    </row>
    <row r="86" spans="1:60" outlineLevel="1">
      <c r="A86" s="158">
        <v>59</v>
      </c>
      <c r="B86" s="164" t="s">
        <v>250</v>
      </c>
      <c r="C86" s="197" t="s">
        <v>251</v>
      </c>
      <c r="D86" s="166" t="s">
        <v>172</v>
      </c>
      <c r="E86" s="172">
        <v>1</v>
      </c>
      <c r="F86" s="174"/>
      <c r="G86" s="175">
        <f>ROUND(E86*F86,2)</f>
        <v>0</v>
      </c>
      <c r="H86" s="174"/>
      <c r="I86" s="175">
        <f>ROUND(E86*H86,2)</f>
        <v>0</v>
      </c>
      <c r="J86" s="174"/>
      <c r="K86" s="175">
        <f>ROUND(E86*J86,2)</f>
        <v>0</v>
      </c>
      <c r="L86" s="175">
        <v>21</v>
      </c>
      <c r="M86" s="175">
        <f>G86*(1+L86/100)</f>
        <v>0</v>
      </c>
      <c r="N86" s="167">
        <v>22.5</v>
      </c>
      <c r="O86" s="167">
        <f>ROUND(E86*N86,5)</f>
        <v>22.5</v>
      </c>
      <c r="P86" s="167">
        <v>0</v>
      </c>
      <c r="Q86" s="167">
        <f>ROUND(E86*P86,5)</f>
        <v>0</v>
      </c>
      <c r="R86" s="167"/>
      <c r="S86" s="167"/>
      <c r="T86" s="168">
        <v>0</v>
      </c>
      <c r="U86" s="167">
        <f>ROUND(E86*T86,2)</f>
        <v>0</v>
      </c>
      <c r="V86" s="157"/>
      <c r="W86" s="157"/>
      <c r="X86" s="157"/>
      <c r="Y86" s="157"/>
      <c r="Z86" s="157"/>
      <c r="AA86" s="157"/>
      <c r="AB86" s="157"/>
      <c r="AC86" s="157"/>
      <c r="AD86" s="157"/>
      <c r="AE86" s="157" t="s">
        <v>128</v>
      </c>
      <c r="AF86" s="157"/>
      <c r="AG86" s="157"/>
      <c r="AH86" s="157"/>
      <c r="AI86" s="157"/>
      <c r="AJ86" s="157"/>
      <c r="AK86" s="157"/>
      <c r="AL86" s="157"/>
      <c r="AM86" s="157"/>
      <c r="AN86" s="157"/>
      <c r="AO86" s="157"/>
      <c r="AP86" s="157"/>
      <c r="AQ86" s="157"/>
      <c r="AR86" s="157"/>
      <c r="AS86" s="157"/>
      <c r="AT86" s="157"/>
      <c r="AU86" s="157"/>
      <c r="AV86" s="157"/>
      <c r="AW86" s="157"/>
      <c r="AX86" s="157"/>
      <c r="AY86" s="157"/>
      <c r="AZ86" s="157"/>
      <c r="BA86" s="157"/>
      <c r="BB86" s="157"/>
      <c r="BC86" s="157"/>
      <c r="BD86" s="157"/>
      <c r="BE86" s="157"/>
      <c r="BF86" s="157"/>
      <c r="BG86" s="157"/>
      <c r="BH86" s="157"/>
    </row>
    <row r="87" spans="1:60">
      <c r="A87" s="159" t="s">
        <v>123</v>
      </c>
      <c r="B87" s="165" t="s">
        <v>96</v>
      </c>
      <c r="C87" s="198" t="s">
        <v>26</v>
      </c>
      <c r="D87" s="169"/>
      <c r="E87" s="173"/>
      <c r="F87" s="176"/>
      <c r="G87" s="176">
        <f>SUMIF(AE88:AE89,"&lt;&gt;NOR",G88:G89)</f>
        <v>0</v>
      </c>
      <c r="H87" s="176"/>
      <c r="I87" s="176">
        <f>SUM(I88:I89)</f>
        <v>0</v>
      </c>
      <c r="J87" s="176"/>
      <c r="K87" s="176">
        <f>SUM(K88:K89)</f>
        <v>0</v>
      </c>
      <c r="L87" s="176"/>
      <c r="M87" s="176">
        <f>SUM(M88:M89)</f>
        <v>0</v>
      </c>
      <c r="N87" s="170"/>
      <c r="O87" s="170">
        <f>SUM(O88:O89)</f>
        <v>0</v>
      </c>
      <c r="P87" s="170"/>
      <c r="Q87" s="170">
        <f>SUM(Q88:Q89)</f>
        <v>0</v>
      </c>
      <c r="R87" s="170"/>
      <c r="S87" s="170"/>
      <c r="T87" s="171"/>
      <c r="U87" s="170">
        <f>SUM(U88:U89)</f>
        <v>0</v>
      </c>
      <c r="AE87" t="s">
        <v>124</v>
      </c>
    </row>
    <row r="88" spans="1:60" outlineLevel="1">
      <c r="A88" s="158">
        <v>60</v>
      </c>
      <c r="B88" s="164" t="s">
        <v>252</v>
      </c>
      <c r="C88" s="197" t="s">
        <v>253</v>
      </c>
      <c r="D88" s="166" t="s">
        <v>254</v>
      </c>
      <c r="E88" s="172">
        <v>2</v>
      </c>
      <c r="F88" s="174"/>
      <c r="G88" s="175">
        <f>ROUND(E88*F88,2)</f>
        <v>0</v>
      </c>
      <c r="H88" s="174"/>
      <c r="I88" s="175">
        <f>ROUND(E88*H88,2)</f>
        <v>0</v>
      </c>
      <c r="J88" s="174"/>
      <c r="K88" s="175">
        <f>ROUND(E88*J88,2)</f>
        <v>0</v>
      </c>
      <c r="L88" s="175">
        <v>21</v>
      </c>
      <c r="M88" s="175">
        <f>G88*(1+L88/100)</f>
        <v>0</v>
      </c>
      <c r="N88" s="167">
        <v>0</v>
      </c>
      <c r="O88" s="167">
        <f>ROUND(E88*N88,5)</f>
        <v>0</v>
      </c>
      <c r="P88" s="167">
        <v>0</v>
      </c>
      <c r="Q88" s="167">
        <f>ROUND(E88*P88,5)</f>
        <v>0</v>
      </c>
      <c r="R88" s="167"/>
      <c r="S88" s="167"/>
      <c r="T88" s="168">
        <v>0</v>
      </c>
      <c r="U88" s="167">
        <f>ROUND(E88*T88,2)</f>
        <v>0</v>
      </c>
      <c r="V88" s="157"/>
      <c r="W88" s="157"/>
      <c r="X88" s="157"/>
      <c r="Y88" s="157"/>
      <c r="Z88" s="157"/>
      <c r="AA88" s="157"/>
      <c r="AB88" s="157"/>
      <c r="AC88" s="157"/>
      <c r="AD88" s="157"/>
      <c r="AE88" s="157" t="s">
        <v>128</v>
      </c>
      <c r="AF88" s="157"/>
      <c r="AG88" s="157"/>
      <c r="AH88" s="157"/>
      <c r="AI88" s="157"/>
      <c r="AJ88" s="157"/>
      <c r="AK88" s="157"/>
      <c r="AL88" s="157"/>
      <c r="AM88" s="157"/>
      <c r="AN88" s="157"/>
      <c r="AO88" s="157"/>
      <c r="AP88" s="157"/>
      <c r="AQ88" s="157"/>
      <c r="AR88" s="157"/>
      <c r="AS88" s="157"/>
      <c r="AT88" s="157"/>
      <c r="AU88" s="157"/>
      <c r="AV88" s="157"/>
      <c r="AW88" s="157"/>
      <c r="AX88" s="157"/>
      <c r="AY88" s="157"/>
      <c r="AZ88" s="157"/>
      <c r="BA88" s="157"/>
      <c r="BB88" s="157"/>
      <c r="BC88" s="157"/>
      <c r="BD88" s="157"/>
      <c r="BE88" s="157"/>
      <c r="BF88" s="157"/>
      <c r="BG88" s="157"/>
      <c r="BH88" s="157"/>
    </row>
    <row r="89" spans="1:60" outlineLevel="1">
      <c r="A89" s="185">
        <v>61</v>
      </c>
      <c r="B89" s="186" t="s">
        <v>255</v>
      </c>
      <c r="C89" s="199" t="s">
        <v>256</v>
      </c>
      <c r="D89" s="187" t="s">
        <v>254</v>
      </c>
      <c r="E89" s="188">
        <v>1</v>
      </c>
      <c r="F89" s="189"/>
      <c r="G89" s="190">
        <f>ROUND(E89*F89,2)</f>
        <v>0</v>
      </c>
      <c r="H89" s="189"/>
      <c r="I89" s="190">
        <f>ROUND(E89*H89,2)</f>
        <v>0</v>
      </c>
      <c r="J89" s="189"/>
      <c r="K89" s="190">
        <f>ROUND(E89*J89,2)</f>
        <v>0</v>
      </c>
      <c r="L89" s="190">
        <v>21</v>
      </c>
      <c r="M89" s="190">
        <f>G89*(1+L89/100)</f>
        <v>0</v>
      </c>
      <c r="N89" s="191">
        <v>0</v>
      </c>
      <c r="O89" s="191">
        <f>ROUND(E89*N89,5)</f>
        <v>0</v>
      </c>
      <c r="P89" s="191">
        <v>0</v>
      </c>
      <c r="Q89" s="191">
        <f>ROUND(E89*P89,5)</f>
        <v>0</v>
      </c>
      <c r="R89" s="191"/>
      <c r="S89" s="191"/>
      <c r="T89" s="192">
        <v>0</v>
      </c>
      <c r="U89" s="191">
        <f>ROUND(E89*T89,2)</f>
        <v>0</v>
      </c>
      <c r="V89" s="157"/>
      <c r="W89" s="157"/>
      <c r="X89" s="157"/>
      <c r="Y89" s="157"/>
      <c r="Z89" s="157"/>
      <c r="AA89" s="157"/>
      <c r="AB89" s="157"/>
      <c r="AC89" s="157"/>
      <c r="AD89" s="157"/>
      <c r="AE89" s="157" t="s">
        <v>128</v>
      </c>
      <c r="AF89" s="157"/>
      <c r="AG89" s="157"/>
      <c r="AH89" s="157"/>
      <c r="AI89" s="157"/>
      <c r="AJ89" s="157"/>
      <c r="AK89" s="157"/>
      <c r="AL89" s="157"/>
      <c r="AM89" s="157"/>
      <c r="AN89" s="157"/>
      <c r="AO89" s="157"/>
      <c r="AP89" s="157"/>
      <c r="AQ89" s="157"/>
      <c r="AR89" s="157"/>
      <c r="AS89" s="157"/>
      <c r="AT89" s="157"/>
      <c r="AU89" s="157"/>
      <c r="AV89" s="157"/>
      <c r="AW89" s="157"/>
      <c r="AX89" s="157"/>
      <c r="AY89" s="157"/>
      <c r="AZ89" s="157"/>
      <c r="BA89" s="157"/>
      <c r="BB89" s="157"/>
      <c r="BC89" s="157"/>
      <c r="BD89" s="157"/>
      <c r="BE89" s="157"/>
      <c r="BF89" s="157"/>
      <c r="BG89" s="157"/>
      <c r="BH89" s="157"/>
    </row>
    <row r="90" spans="1:60">
      <c r="A90" s="6"/>
      <c r="B90" s="7" t="s">
        <v>257</v>
      </c>
      <c r="C90" s="200" t="s">
        <v>257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AC90">
        <v>15</v>
      </c>
      <c r="AD90">
        <v>21</v>
      </c>
    </row>
    <row r="91" spans="1:60">
      <c r="A91" s="193"/>
      <c r="B91" s="194">
        <v>26</v>
      </c>
      <c r="C91" s="201" t="s">
        <v>257</v>
      </c>
      <c r="D91" s="195"/>
      <c r="E91" s="195"/>
      <c r="F91" s="195"/>
      <c r="G91" s="196">
        <f>G8+G10+G12+G15+G18+G21+G24+G27+G31+G37+G44+G46+G51+G57+G65+G68+G71+G75+G81+G84+G87</f>
        <v>0</v>
      </c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AC91">
        <f>SUMIF(L7:L89,AC90,G7:G89)</f>
        <v>0</v>
      </c>
      <c r="AD91">
        <f>SUMIF(L7:L89,AD90,G7:G89)</f>
        <v>0</v>
      </c>
      <c r="AE91" t="s">
        <v>258</v>
      </c>
    </row>
    <row r="92" spans="1:60">
      <c r="A92" s="6"/>
      <c r="B92" s="7" t="s">
        <v>257</v>
      </c>
      <c r="C92" s="200" t="s">
        <v>257</v>
      </c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60">
      <c r="A93" s="6"/>
      <c r="B93" s="7" t="s">
        <v>257</v>
      </c>
      <c r="C93" s="200" t="s">
        <v>257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>
      <c r="A94" s="262">
        <v>33</v>
      </c>
      <c r="B94" s="262"/>
      <c r="C94" s="263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>
      <c r="A95" s="264"/>
      <c r="B95" s="265"/>
      <c r="C95" s="266"/>
      <c r="D95" s="265"/>
      <c r="E95" s="265"/>
      <c r="F95" s="265"/>
      <c r="G95" s="267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AE95" t="s">
        <v>259</v>
      </c>
    </row>
    <row r="96" spans="1:60">
      <c r="A96" s="268"/>
      <c r="B96" s="269"/>
      <c r="C96" s="270"/>
      <c r="D96" s="269"/>
      <c r="E96" s="269"/>
      <c r="F96" s="269"/>
      <c r="G96" s="271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>
      <c r="A97" s="268"/>
      <c r="B97" s="269"/>
      <c r="C97" s="270"/>
      <c r="D97" s="269"/>
      <c r="E97" s="269"/>
      <c r="F97" s="269"/>
      <c r="G97" s="271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>
      <c r="A98" s="268"/>
      <c r="B98" s="269"/>
      <c r="C98" s="270"/>
      <c r="D98" s="269"/>
      <c r="E98" s="269"/>
      <c r="F98" s="269"/>
      <c r="G98" s="271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>
      <c r="A99" s="272"/>
      <c r="B99" s="273"/>
      <c r="C99" s="274"/>
      <c r="D99" s="273"/>
      <c r="E99" s="273"/>
      <c r="F99" s="273"/>
      <c r="G99" s="275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>
      <c r="A100" s="6"/>
      <c r="B100" s="7" t="s">
        <v>257</v>
      </c>
      <c r="C100" s="200" t="s">
        <v>257</v>
      </c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>
      <c r="C101" s="202"/>
      <c r="AE101" t="s">
        <v>260</v>
      </c>
    </row>
  </sheetData>
  <mergeCells count="6">
    <mergeCell ref="A95:G99"/>
    <mergeCell ref="A1:G1"/>
    <mergeCell ref="C2:G2"/>
    <mergeCell ref="C3:G3"/>
    <mergeCell ref="C4:G4"/>
    <mergeCell ref="A94:C94"/>
  </mergeCells>
  <pageMargins left="0.59055118110236204" right="0.39370078740157499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Výkaz výměr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'Výkaz výměr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arbonk</dc:creator>
  <cp:lastModifiedBy>arbonk</cp:lastModifiedBy>
  <cp:lastPrinted>2014-02-28T09:52:57Z</cp:lastPrinted>
  <dcterms:created xsi:type="dcterms:W3CDTF">2009-04-08T07:15:50Z</dcterms:created>
  <dcterms:modified xsi:type="dcterms:W3CDTF">2019-01-20T19:48:47Z</dcterms:modified>
</cp:coreProperties>
</file>